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5" windowWidth="20235" windowHeight="13305"/>
  </bookViews>
  <sheets>
    <sheet name="Soupis" sheetId="1" r:id="rId1"/>
    <sheet name="Specifikace" sheetId="12" r:id="rId2"/>
    <sheet name="RTN" sheetId="8" r:id="rId3"/>
    <sheet name="RSD" sheetId="10" r:id="rId4"/>
    <sheet name="UPS" sheetId="9" r:id="rId5"/>
    <sheet name="Kabelová listina" sheetId="13" r:id="rId6"/>
  </sheets>
  <definedNames>
    <definedName name="_xlnm.Print_Titles" localSheetId="5">'Kabelová listina'!$3:$4</definedName>
    <definedName name="_xlnm.Print_Area" localSheetId="5">'Kabelová listina'!$A$1:$I$54</definedName>
    <definedName name="_xlnm.Print_Area" localSheetId="3">RSD!$A$1:$J$21</definedName>
    <definedName name="_xlnm.Print_Area" localSheetId="2">RTN!$A$1:$J$38</definedName>
    <definedName name="_xlnm.Print_Area" localSheetId="0">Soupis!$A$1:$J$74</definedName>
    <definedName name="_xlnm.Print_Area" localSheetId="1">Specifikace!$A$1:$L$9</definedName>
    <definedName name="_xlnm.Print_Area" localSheetId="4">UPS!$A$1:$L$19</definedName>
  </definedNames>
  <calcPr calcId="145621"/>
</workbook>
</file>

<file path=xl/calcChain.xml><?xml version="1.0" encoding="utf-8"?>
<calcChain xmlns="http://schemas.openxmlformats.org/spreadsheetml/2006/main">
  <c r="J70" i="1" l="1"/>
  <c r="I70" i="1"/>
  <c r="J53" i="1" l="1"/>
  <c r="I53" i="1"/>
  <c r="J30" i="8"/>
  <c r="J29" i="8"/>
  <c r="I30" i="8"/>
  <c r="I29" i="8"/>
  <c r="I21" i="1" l="1"/>
  <c r="I52" i="1" l="1"/>
  <c r="J51" i="1" l="1"/>
  <c r="I51" i="1"/>
  <c r="J50" i="1"/>
  <c r="I50" i="1"/>
  <c r="J52" i="1"/>
  <c r="J49" i="1"/>
  <c r="I49" i="1"/>
  <c r="J48" i="1"/>
  <c r="I48" i="1"/>
  <c r="J47" i="1"/>
  <c r="I47" i="1"/>
  <c r="J46" i="1"/>
  <c r="I46" i="1"/>
  <c r="J45" i="1"/>
  <c r="I45" i="1"/>
  <c r="J44" i="1"/>
  <c r="I44" i="1"/>
  <c r="I43" i="1"/>
  <c r="J42" i="1"/>
  <c r="I42" i="1"/>
  <c r="J41" i="1"/>
  <c r="I41" i="1"/>
  <c r="J40" i="1"/>
  <c r="I40" i="1"/>
  <c r="H21" i="13"/>
  <c r="H20" i="13"/>
  <c r="H19" i="13"/>
  <c r="H18" i="13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28" i="8"/>
  <c r="I28" i="8"/>
  <c r="J19" i="8"/>
  <c r="I19" i="8"/>
  <c r="I17" i="9" l="1"/>
  <c r="I14" i="9"/>
  <c r="I13" i="9"/>
  <c r="I12" i="9"/>
  <c r="I10" i="9"/>
  <c r="I8" i="9"/>
  <c r="J16" i="10"/>
  <c r="I16" i="10"/>
  <c r="J15" i="10"/>
  <c r="I15" i="10"/>
  <c r="J14" i="10"/>
  <c r="I14" i="10"/>
  <c r="J13" i="10"/>
  <c r="I13" i="10"/>
  <c r="J12" i="10"/>
  <c r="I12" i="10"/>
  <c r="J11" i="10"/>
  <c r="I11" i="10"/>
  <c r="J10" i="10"/>
  <c r="I10" i="10"/>
  <c r="J9" i="10"/>
  <c r="I9" i="10"/>
  <c r="J8" i="10"/>
  <c r="I8" i="10"/>
  <c r="I15" i="8"/>
  <c r="I13" i="8"/>
  <c r="J15" i="8"/>
  <c r="J13" i="8"/>
  <c r="J33" i="8"/>
  <c r="I33" i="8"/>
  <c r="J32" i="8"/>
  <c r="I32" i="8"/>
  <c r="J31" i="8"/>
  <c r="I31" i="8"/>
  <c r="J14" i="8"/>
  <c r="I14" i="8"/>
  <c r="J12" i="8"/>
  <c r="I12" i="8"/>
  <c r="J11" i="8"/>
  <c r="I11" i="8"/>
  <c r="J10" i="8"/>
  <c r="I10" i="8"/>
  <c r="J17" i="8"/>
  <c r="I17" i="8"/>
  <c r="J16" i="8"/>
  <c r="I16" i="8"/>
  <c r="J27" i="8"/>
  <c r="I27" i="8"/>
  <c r="J25" i="8"/>
  <c r="J26" i="8"/>
  <c r="I26" i="8"/>
  <c r="I25" i="8"/>
  <c r="J24" i="8"/>
  <c r="I24" i="8"/>
  <c r="J23" i="8"/>
  <c r="I23" i="8"/>
  <c r="J22" i="8"/>
  <c r="I22" i="8"/>
  <c r="J21" i="8"/>
  <c r="I21" i="8"/>
  <c r="J20" i="8"/>
  <c r="I20" i="8"/>
  <c r="J18" i="8"/>
  <c r="I18" i="8"/>
  <c r="J9" i="8"/>
  <c r="I9" i="8"/>
  <c r="J8" i="8"/>
  <c r="I8" i="8"/>
  <c r="J19" i="10" l="1"/>
  <c r="I19" i="9"/>
  <c r="G7" i="12" s="1"/>
  <c r="I7" i="12" s="1"/>
  <c r="I18" i="10"/>
  <c r="J21" i="10" s="1"/>
  <c r="G6" i="12" s="1"/>
  <c r="I6" i="12" s="1"/>
  <c r="J56" i="1" l="1"/>
  <c r="J73" i="1"/>
  <c r="I55" i="1"/>
  <c r="I26" i="1" l="1"/>
  <c r="J36" i="8" l="1"/>
  <c r="I35" i="8" l="1"/>
  <c r="J38" i="8" l="1"/>
  <c r="G5" i="12" l="1"/>
  <c r="I5" i="12" s="1"/>
  <c r="I9" i="12" s="1"/>
  <c r="I7" i="1" s="1"/>
  <c r="I72" i="1"/>
  <c r="I12" i="1" s="1"/>
  <c r="I13" i="1"/>
  <c r="I8" i="1" l="1"/>
  <c r="I14" i="1"/>
  <c r="I16" i="1" s="1"/>
  <c r="I17" i="1" s="1"/>
  <c r="I10" i="1"/>
  <c r="I34" i="1" l="1"/>
  <c r="I33" i="1" l="1"/>
  <c r="I36" i="1" s="1"/>
  <c r="I25" i="1"/>
  <c r="I28" i="1" s="1"/>
  <c r="I11" i="1"/>
  <c r="I18" i="1" s="1"/>
  <c r="I19" i="1" l="1"/>
  <c r="I30" i="1" s="1"/>
</calcChain>
</file>

<file path=xl/sharedStrings.xml><?xml version="1.0" encoding="utf-8"?>
<sst xmlns="http://schemas.openxmlformats.org/spreadsheetml/2006/main" count="689" uniqueCount="282">
  <si>
    <t>Ceny neobsahují DPH</t>
  </si>
  <si>
    <t>Základní rozpočtové náklady</t>
  </si>
  <si>
    <t>A.   Dodávky dle specifikací</t>
  </si>
  <si>
    <t>C.   Montáž</t>
  </si>
  <si>
    <t>D.   Demontáž</t>
  </si>
  <si>
    <t>h</t>
  </si>
  <si>
    <t>E.   Materiál nosný délkový</t>
  </si>
  <si>
    <t>F.   Materiál nosný kusový</t>
  </si>
  <si>
    <t>O.   Nátěry</t>
  </si>
  <si>
    <t>P.   Práce účtované hodinovou sazbou</t>
  </si>
  <si>
    <t xml:space="preserve">       předběžná obhlídka</t>
  </si>
  <si>
    <t>R.   Celkem základní rozpočtové náklady</t>
  </si>
  <si>
    <t>J</t>
  </si>
  <si>
    <t>ks</t>
  </si>
  <si>
    <t>Položka RTS</t>
  </si>
  <si>
    <t>m</t>
  </si>
  <si>
    <t>S.   Vedlejší rozpočtové náklady</t>
  </si>
  <si>
    <t xml:space="preserve">       Revize</t>
  </si>
  <si>
    <t xml:space="preserve">       Zhotovení dokumentace skutečného provedení</t>
  </si>
  <si>
    <t>1 P</t>
  </si>
  <si>
    <t>LE</t>
  </si>
  <si>
    <t xml:space="preserve"> </t>
  </si>
  <si>
    <t>BE</t>
  </si>
  <si>
    <t>komplet</t>
  </si>
  <si>
    <t>3x1,5</t>
  </si>
  <si>
    <t>m2</t>
  </si>
  <si>
    <t xml:space="preserve">       Součet položky</t>
  </si>
  <si>
    <t>Celkem montáž</t>
  </si>
  <si>
    <t>Celkem materiál</t>
  </si>
  <si>
    <t>Cena mat.</t>
  </si>
  <si>
    <t>Cena mont.</t>
  </si>
  <si>
    <t>Celkem mat.</t>
  </si>
  <si>
    <t>Celkem mon.</t>
  </si>
  <si>
    <t>Nazev</t>
  </si>
  <si>
    <t>Pocet</t>
  </si>
  <si>
    <t>Celkem materiál délkový</t>
  </si>
  <si>
    <t>Materiál nosný kusový + montáž</t>
  </si>
  <si>
    <t>Materiál nosný délkový + montáž</t>
  </si>
  <si>
    <t>210120401</t>
  </si>
  <si>
    <t>210120451</t>
  </si>
  <si>
    <t>Pojistkovy odpinac</t>
  </si>
  <si>
    <t>10A/C</t>
  </si>
  <si>
    <t>EP Ja</t>
  </si>
  <si>
    <t>1</t>
  </si>
  <si>
    <t>210110041</t>
  </si>
  <si>
    <t>210111011</t>
  </si>
  <si>
    <t>Pra</t>
  </si>
  <si>
    <t>Prichytka mala</t>
  </si>
  <si>
    <t>do 8x  CYKY 3x1.5</t>
  </si>
  <si>
    <t>Fro</t>
  </si>
  <si>
    <t>210020252</t>
  </si>
  <si>
    <t>KU 68</t>
  </si>
  <si>
    <t>1901</t>
  </si>
  <si>
    <t>KO</t>
  </si>
  <si>
    <t>210010301</t>
  </si>
  <si>
    <t>1903</t>
  </si>
  <si>
    <t>210010321</t>
  </si>
  <si>
    <t>Pozarni prepazka pres stenu 30 cm</t>
  </si>
  <si>
    <t>210020922</t>
  </si>
  <si>
    <t>Vodic CY</t>
  </si>
  <si>
    <t>6</t>
  </si>
  <si>
    <t>VM</t>
  </si>
  <si>
    <t>5x2,5</t>
  </si>
  <si>
    <t>3x2,5</t>
  </si>
  <si>
    <t>název / označení</t>
  </si>
  <si>
    <t>výkres</t>
  </si>
  <si>
    <t>Polozka RTS</t>
  </si>
  <si>
    <t>Zakryt z plechu deleny</t>
  </si>
  <si>
    <t>Spa</t>
  </si>
  <si>
    <t>Kapsa na vykresy A4 plech</t>
  </si>
  <si>
    <t>6A/B</t>
  </si>
  <si>
    <t>16A/C</t>
  </si>
  <si>
    <t>3 P</t>
  </si>
  <si>
    <t>OEZ</t>
  </si>
  <si>
    <t>Spinac packovy</t>
  </si>
  <si>
    <t>Pripojnice fazova Cu</t>
  </si>
  <si>
    <t>Pripojnice nulova Cu</t>
  </si>
  <si>
    <t>Svorka radova</t>
  </si>
  <si>
    <t>RSA</t>
  </si>
  <si>
    <t>16</t>
  </si>
  <si>
    <t>2.5</t>
  </si>
  <si>
    <t>Celkem montáže</t>
  </si>
  <si>
    <t>Cenkem materiál s montáží</t>
  </si>
  <si>
    <t>Specifikace č. 2</t>
  </si>
  <si>
    <t>Specifikace č. 1</t>
  </si>
  <si>
    <t>Beghelli</t>
  </si>
  <si>
    <t xml:space="preserve">       trvanlivé a čitelné označení vývodů</t>
  </si>
  <si>
    <t>M.  PPV (Drážky, otvory, lešení, provizorní osvětlení. 6 % z L)</t>
  </si>
  <si>
    <t xml:space="preserve">       Celkem</t>
  </si>
  <si>
    <t>B.    Doprava dodávek (5 % z A)</t>
  </si>
  <si>
    <t>H.   Prořez délkového materiálu (5 % z E)</t>
  </si>
  <si>
    <t>K.   Materiál podružný (3 % z J)</t>
  </si>
  <si>
    <t>L.    Součet montáž + demontáž  + materiál (C+D+J+K)</t>
  </si>
  <si>
    <t>J.    Součet materiál nosný (E+F+H)</t>
  </si>
  <si>
    <t>Standard</t>
  </si>
  <si>
    <t>rozváděč RTN</t>
  </si>
  <si>
    <t>3VA1225-1AA</t>
  </si>
  <si>
    <t xml:space="preserve">Vypínač 3-pól 250A </t>
  </si>
  <si>
    <t>Jistič instalační 10kA</t>
  </si>
  <si>
    <t>6.20</t>
  </si>
  <si>
    <t>32A/C</t>
  </si>
  <si>
    <t>Jistic LVN</t>
  </si>
  <si>
    <t>100A/C</t>
  </si>
  <si>
    <t>6.21</t>
  </si>
  <si>
    <t>FH000-3A/T</t>
  </si>
  <si>
    <t>6.44</t>
  </si>
  <si>
    <t>Pojistka 400 V</t>
  </si>
  <si>
    <t>PN 000 gG</t>
  </si>
  <si>
    <t>160A</t>
  </si>
  <si>
    <t>210120102</t>
  </si>
  <si>
    <t>Svodič přepětí 1+2</t>
  </si>
  <si>
    <t>SJBC-25E-3N-MZS</t>
  </si>
  <si>
    <t>6.61</t>
  </si>
  <si>
    <t>200 A</t>
  </si>
  <si>
    <t xml:space="preserve">Skrin rozvadec STA-NL 200x60x40  IP40 </t>
  </si>
  <si>
    <t>Bocni kryt IP40  200x40</t>
  </si>
  <si>
    <t>Podstavec skrine 10x60x40</t>
  </si>
  <si>
    <t>Nosnik rostu 200</t>
  </si>
  <si>
    <t>sa</t>
  </si>
  <si>
    <t>Montazni panel 200x60</t>
  </si>
  <si>
    <t>Drzak montazniho panelu</t>
  </si>
  <si>
    <t>6.121</t>
  </si>
  <si>
    <t>35</t>
  </si>
  <si>
    <t>rozváděč RSD</t>
  </si>
  <si>
    <t>Svetelne navesti</t>
  </si>
  <si>
    <t>MK1</t>
  </si>
  <si>
    <t>Signalka pro MK</t>
  </si>
  <si>
    <t>zelena</t>
  </si>
  <si>
    <t>Rozvodnice FW32US1</t>
  </si>
  <si>
    <t>IP31/hl.110mm</t>
  </si>
  <si>
    <t>2x3x12TE</t>
  </si>
  <si>
    <t>Hag</t>
  </si>
  <si>
    <t>210190002</t>
  </si>
  <si>
    <t>6.131</t>
  </si>
  <si>
    <t>Lista isolovana</t>
  </si>
  <si>
    <t>3f/16 mm  100A  1m</t>
  </si>
  <si>
    <t>MSN</t>
  </si>
  <si>
    <t>125/4</t>
  </si>
  <si>
    <t>6.51</t>
  </si>
  <si>
    <t>Uzamykací vložka</t>
  </si>
  <si>
    <t>OD-LT-VU01</t>
  </si>
  <si>
    <t>Specifikace č. 3</t>
  </si>
  <si>
    <t>EXS40100101A0B0</t>
  </si>
  <si>
    <t xml:space="preserve">UPS EXS 40kVA bez baterií </t>
  </si>
  <si>
    <t xml:space="preserve">Externí bateriový rack </t>
  </si>
  <si>
    <t>Teplotní čidlo kompenzace dobíjení baterií</t>
  </si>
  <si>
    <t>.11478788</t>
  </si>
  <si>
    <t>WEB karta SNMP/Web</t>
  </si>
  <si>
    <t>.11476928</t>
  </si>
  <si>
    <t>Uvedení UPS do provozu technikem výrobce</t>
  </si>
  <si>
    <t>.11570159001</t>
  </si>
  <si>
    <t>Instalace, zaškolení obsluhy</t>
  </si>
  <si>
    <t>.50402518</t>
  </si>
  <si>
    <t>doba zálohy 15 minut při zátěží 50%=40kVA A3</t>
  </si>
  <si>
    <t>1x32x23Ah YUASA - 10 let</t>
  </si>
  <si>
    <t xml:space="preserve">Připojení na připravené přívody, propoj UPS-BATT do </t>
  </si>
  <si>
    <t>připraveného kabelového žlabu</t>
  </si>
  <si>
    <t>UPS 40kVA</t>
  </si>
  <si>
    <t>Seznam specifikací</t>
  </si>
  <si>
    <t>Rozvaděč</t>
  </si>
  <si>
    <t>RTN</t>
  </si>
  <si>
    <t>RSD</t>
  </si>
  <si>
    <t>Záložní zdroj</t>
  </si>
  <si>
    <t>CY 25(54)</t>
  </si>
  <si>
    <t>CYKY-J</t>
  </si>
  <si>
    <t>5x25</t>
  </si>
  <si>
    <t>5x6</t>
  </si>
  <si>
    <t>5x95</t>
  </si>
  <si>
    <t>CYKY-O</t>
  </si>
  <si>
    <t>2x1,5</t>
  </si>
  <si>
    <t>25</t>
  </si>
  <si>
    <t>210800550</t>
  </si>
  <si>
    <t>2.38</t>
  </si>
  <si>
    <t>Kabel CYKY-J</t>
  </si>
  <si>
    <t>KL</t>
  </si>
  <si>
    <t>2.2</t>
  </si>
  <si>
    <t>Kabel 1-CYKY-J</t>
  </si>
  <si>
    <t>Kabel CYKY-O</t>
  </si>
  <si>
    <t>Kabelová listina</t>
  </si>
  <si>
    <t>soustava</t>
  </si>
  <si>
    <t>číslo</t>
  </si>
  <si>
    <t>popis</t>
  </si>
  <si>
    <t>místnosti</t>
  </si>
  <si>
    <t>poznámka</t>
  </si>
  <si>
    <t>kabel</t>
  </si>
  <si>
    <t>průřez</t>
  </si>
  <si>
    <t>[m]</t>
  </si>
  <si>
    <t>[kW]</t>
  </si>
  <si>
    <t>ATS</t>
  </si>
  <si>
    <t>201 Rozvaděč RTN</t>
  </si>
  <si>
    <t>WL</t>
  </si>
  <si>
    <t>01</t>
  </si>
  <si>
    <t>.</t>
  </si>
  <si>
    <t>Pospojování</t>
  </si>
  <si>
    <t>RSD-A</t>
  </si>
  <si>
    <t>2</t>
  </si>
  <si>
    <t>UPS A IMPUT</t>
  </si>
  <si>
    <t>3</t>
  </si>
  <si>
    <t>UPS A BY-PASS</t>
  </si>
  <si>
    <t>4</t>
  </si>
  <si>
    <t>RSD-B</t>
  </si>
  <si>
    <t>5</t>
  </si>
  <si>
    <t>UPS B IMPUT</t>
  </si>
  <si>
    <t>UPS B BY-PASS</t>
  </si>
  <si>
    <t>7</t>
  </si>
  <si>
    <t>CHL.JEDN.</t>
  </si>
  <si>
    <t>8</t>
  </si>
  <si>
    <t>11</t>
  </si>
  <si>
    <t>FANCOIL</t>
  </si>
  <si>
    <t>12</t>
  </si>
  <si>
    <t>14</t>
  </si>
  <si>
    <t>Osvětlení</t>
  </si>
  <si>
    <t>15</t>
  </si>
  <si>
    <t>Zásuvky</t>
  </si>
  <si>
    <t>17</t>
  </si>
  <si>
    <t>18</t>
  </si>
  <si>
    <t>SLP</t>
  </si>
  <si>
    <t>19</t>
  </si>
  <si>
    <t>EZS</t>
  </si>
  <si>
    <t>20</t>
  </si>
  <si>
    <t>ACCESS</t>
  </si>
  <si>
    <t>21</t>
  </si>
  <si>
    <t>EPS</t>
  </si>
  <si>
    <t>22</t>
  </si>
  <si>
    <t>Ventilátor</t>
  </si>
  <si>
    <t>Termostat</t>
  </si>
  <si>
    <t>202 Rozvaděč RSD-A</t>
  </si>
  <si>
    <t>2.1</t>
  </si>
  <si>
    <t>UPS</t>
  </si>
  <si>
    <t>WS</t>
  </si>
  <si>
    <t>03</t>
  </si>
  <si>
    <t>RACK</t>
  </si>
  <si>
    <t>202 Rozvaděč RSD-B</t>
  </si>
  <si>
    <t>Spinac  IP20 zap. TANGO</t>
  </si>
  <si>
    <t>1.10</t>
  </si>
  <si>
    <t>Zasuvka IP20 zap. TANGO</t>
  </si>
  <si>
    <t>2x</t>
  </si>
  <si>
    <t>5512A-2349</t>
  </si>
  <si>
    <t>1.20</t>
  </si>
  <si>
    <t>Kabelovy rost RI-3</t>
  </si>
  <si>
    <t>s. 300 mm-3m</t>
  </si>
  <si>
    <t>1.41</t>
  </si>
  <si>
    <t>Kabel zakr plech 2 mm 300 mm  6.6 kg/m</t>
  </si>
  <si>
    <t>210020602</t>
  </si>
  <si>
    <t>Krabice   Přístrojová</t>
  </si>
  <si>
    <t>1.30</t>
  </si>
  <si>
    <t>Krabice   Odbočovací</t>
  </si>
  <si>
    <t>1902</t>
  </si>
  <si>
    <t>210010311</t>
  </si>
  <si>
    <t>1.35</t>
  </si>
  <si>
    <t>Krabice   Rozbočovací</t>
  </si>
  <si>
    <t>1.33</t>
  </si>
  <si>
    <t>Kanal instalacni</t>
  </si>
  <si>
    <t>EK 120/40</t>
  </si>
  <si>
    <t>210010106</t>
  </si>
  <si>
    <t>1.50</t>
  </si>
  <si>
    <t>Zlab MARS 250/50</t>
  </si>
  <si>
    <t>korytko   2 m</t>
  </si>
  <si>
    <t xml:space="preserve"> +nosník</t>
  </si>
  <si>
    <t>Kla</t>
  </si>
  <si>
    <t>2.66</t>
  </si>
  <si>
    <t>Zlab MARS 125/50</t>
  </si>
  <si>
    <t xml:space="preserve">Svítidlo LED prům.stropní </t>
  </si>
  <si>
    <t>72010 Saving IP65 236 4000K</t>
  </si>
  <si>
    <t>Řídící program. jednotka</t>
  </si>
  <si>
    <t>2xAO 1xAI</t>
  </si>
  <si>
    <t>Napájecí zdroj 230V/24V DC</t>
  </si>
  <si>
    <t>24V DC</t>
  </si>
  <si>
    <t>Siemens</t>
  </si>
  <si>
    <t>Naprogramování</t>
  </si>
  <si>
    <t>pro ŘJ</t>
  </si>
  <si>
    <t>RJ</t>
  </si>
  <si>
    <t xml:space="preserve">Termostat 0-10V </t>
  </si>
  <si>
    <t>odporový element Pt1000</t>
  </si>
  <si>
    <t>Výkaz výměr</t>
  </si>
  <si>
    <t>Včetně připojovacích kabelů</t>
  </si>
  <si>
    <t>23</t>
  </si>
  <si>
    <t>22.1</t>
  </si>
  <si>
    <t>JE-Y(St)Y</t>
  </si>
  <si>
    <t>2x2x0,8</t>
  </si>
  <si>
    <t>Kabel JE-Y(St)Y</t>
  </si>
  <si>
    <t>210810049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</si>
</sst>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0.0"/>
  </numFmts>
  <fonts count="34" x14ac:knownFonts="1">
    <font>
      <sz val="10"/>
      <color theme="1"/>
      <name val="Times New Roman"/>
      <family val="2"/>
      <charset val="238"/>
    </font>
    <font>
      <b/>
      <sz val="1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name val="Times New Roman"/>
      <family val="1"/>
    </font>
    <font>
      <b/>
      <sz val="10"/>
      <color theme="1"/>
      <name val="Times New Roman"/>
      <family val="2"/>
      <charset val="238"/>
    </font>
    <font>
      <b/>
      <sz val="10"/>
      <name val="Times New Roman CE"/>
      <family val="1"/>
      <charset val="238"/>
    </font>
    <font>
      <sz val="9"/>
      <name val="Arial CE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sz val="10"/>
      <color rgb="FFFF0000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6">
    <xf numFmtId="0" fontId="0" fillId="0" borderId="0"/>
    <xf numFmtId="0" fontId="5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1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4" fillId="18" borderId="6" applyNumberFormat="0" applyFont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3" borderId="0" applyNumberFormat="0" applyBorder="0" applyAlignment="0" applyProtection="0"/>
    <xf numFmtId="0" fontId="26" fillId="0" borderId="0"/>
    <xf numFmtId="0" fontId="27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49" fontId="0" fillId="0" borderId="0" xfId="0" applyNumberFormat="1"/>
    <xf numFmtId="2" fontId="1" fillId="0" borderId="0" xfId="0" applyNumberFormat="1" applyFont="1"/>
    <xf numFmtId="0" fontId="3" fillId="0" borderId="0" xfId="0" applyFont="1" applyAlignment="1" applyProtection="1">
      <alignment horizontal="left"/>
    </xf>
    <xf numFmtId="0" fontId="3" fillId="0" borderId="0" xfId="0" applyFont="1"/>
    <xf numFmtId="2" fontId="3" fillId="0" borderId="0" xfId="0" applyNumberFormat="1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2" fontId="3" fillId="0" borderId="0" xfId="0" applyNumberFormat="1" applyFont="1" applyAlignment="1" applyProtection="1">
      <alignment horizontal="right"/>
    </xf>
    <xf numFmtId="164" fontId="3" fillId="0" borderId="0" xfId="0" applyNumberFormat="1" applyFont="1" applyProtection="1"/>
    <xf numFmtId="1" fontId="3" fillId="0" borderId="0" xfId="0" applyNumberFormat="1" applyFont="1" applyAlignment="1">
      <alignment horizontal="right"/>
    </xf>
    <xf numFmtId="49" fontId="23" fillId="0" borderId="0" xfId="0" applyNumberFormat="1" applyFont="1"/>
    <xf numFmtId="0" fontId="3" fillId="0" borderId="0" xfId="0" applyFont="1" applyAlignment="1" applyProtection="1">
      <alignment horizontal="left"/>
      <protection locked="0"/>
    </xf>
    <xf numFmtId="2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49" fontId="3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2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left"/>
    </xf>
    <xf numFmtId="2" fontId="3" fillId="0" borderId="0" xfId="0" applyNumberFormat="1" applyFont="1" applyAlignment="1" applyProtection="1">
      <alignment horizontal="left"/>
    </xf>
    <xf numFmtId="49" fontId="3" fillId="0" borderId="0" xfId="0" applyNumberFormat="1" applyFont="1"/>
    <xf numFmtId="49" fontId="3" fillId="0" borderId="0" xfId="0" applyNumberFormat="1" applyFont="1" applyProtection="1"/>
    <xf numFmtId="165" fontId="3" fillId="0" borderId="0" xfId="0" applyNumberFormat="1" applyFont="1" applyAlignment="1">
      <alignment horizontal="right"/>
    </xf>
    <xf numFmtId="0" fontId="3" fillId="0" borderId="0" xfId="0" applyFont="1" applyProtection="1"/>
    <xf numFmtId="0" fontId="3" fillId="0" borderId="0" xfId="0" applyFont="1" applyFill="1" applyBorder="1"/>
    <xf numFmtId="0" fontId="3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/>
    <xf numFmtId="0" fontId="25" fillId="0" borderId="0" xfId="0" applyFont="1" applyAlignment="1" applyProtection="1">
      <alignment horizontal="left"/>
    </xf>
    <xf numFmtId="0" fontId="24" fillId="0" borderId="0" xfId="0" applyFont="1"/>
    <xf numFmtId="2" fontId="24" fillId="0" borderId="0" xfId="0" applyNumberFormat="1" applyFont="1"/>
    <xf numFmtId="0" fontId="0" fillId="0" borderId="0" xfId="0" applyNumberFormat="1"/>
    <xf numFmtId="0" fontId="3" fillId="0" borderId="0" xfId="0" applyNumberFormat="1" applyFont="1" applyProtection="1"/>
    <xf numFmtId="2" fontId="0" fillId="0" borderId="0" xfId="0" applyNumberFormat="1" applyFill="1"/>
    <xf numFmtId="0" fontId="0" fillId="0" borderId="0" xfId="0" applyFill="1"/>
    <xf numFmtId="2" fontId="1" fillId="0" borderId="0" xfId="0" applyNumberFormat="1" applyFont="1" applyFill="1"/>
    <xf numFmtId="2" fontId="3" fillId="0" borderId="0" xfId="44" applyNumberFormat="1" applyFont="1" applyFill="1" applyBorder="1" applyAlignment="1">
      <alignment horizontal="right"/>
    </xf>
    <xf numFmtId="4" fontId="1" fillId="0" borderId="0" xfId="0" applyNumberFormat="1" applyFont="1"/>
    <xf numFmtId="4" fontId="3" fillId="0" borderId="0" xfId="0" applyNumberFormat="1" applyFont="1" applyAlignment="1" applyProtection="1">
      <alignment horizontal="right"/>
    </xf>
    <xf numFmtId="4" fontId="0" fillId="0" borderId="0" xfId="0" applyNumberFormat="1"/>
    <xf numFmtId="2" fontId="3" fillId="0" borderId="0" xfId="0" applyNumberFormat="1" applyFont="1" applyFill="1" applyAlignment="1" applyProtection="1">
      <alignment horizontal="right"/>
    </xf>
    <xf numFmtId="49" fontId="28" fillId="0" borderId="0" xfId="45" applyNumberFormat="1" applyFont="1" applyFill="1" applyAlignment="1" applyProtection="1">
      <protection locked="0"/>
    </xf>
    <xf numFmtId="49" fontId="4" fillId="0" borderId="0" xfId="45" applyNumberFormat="1" applyFont="1" applyFill="1" applyAlignment="1" applyProtection="1">
      <protection locked="0"/>
    </xf>
    <xf numFmtId="0" fontId="4" fillId="0" borderId="0" xfId="45" applyNumberFormat="1" applyFont="1" applyFill="1" applyAlignment="1" applyProtection="1">
      <protection locked="0"/>
    </xf>
    <xf numFmtId="49" fontId="4" fillId="0" borderId="0" xfId="45" applyNumberFormat="1" applyFont="1" applyFill="1" applyProtection="1">
      <protection locked="0"/>
    </xf>
    <xf numFmtId="49" fontId="29" fillId="0" borderId="0" xfId="45" applyNumberFormat="1" applyFont="1" applyFill="1" applyAlignment="1" applyProtection="1">
      <protection locked="0"/>
    </xf>
    <xf numFmtId="0" fontId="29" fillId="0" borderId="0" xfId="45" applyNumberFormat="1" applyFont="1" applyFill="1" applyAlignment="1" applyProtection="1">
      <protection locked="0"/>
    </xf>
    <xf numFmtId="49" fontId="30" fillId="0" borderId="0" xfId="45" applyNumberFormat="1" applyFont="1" applyFill="1" applyAlignment="1" applyProtection="1">
      <protection locked="0"/>
    </xf>
    <xf numFmtId="49" fontId="4" fillId="0" borderId="0" xfId="2" applyNumberFormat="1" applyFont="1" applyFill="1" applyAlignment="1"/>
    <xf numFmtId="0" fontId="31" fillId="0" borderId="0" xfId="0" applyFont="1" applyAlignment="1" applyProtection="1">
      <alignment horizontal="left"/>
    </xf>
    <xf numFmtId="0" fontId="31" fillId="0" borderId="0" xfId="0" applyFont="1" applyAlignment="1" applyProtection="1">
      <alignment horizontal="left"/>
      <protection locked="0"/>
    </xf>
    <xf numFmtId="0" fontId="31" fillId="0" borderId="0" xfId="0" applyFont="1"/>
    <xf numFmtId="2" fontId="31" fillId="0" borderId="0" xfId="0" applyNumberFormat="1" applyFont="1" applyAlignment="1" applyProtection="1">
      <alignment horizontal="right"/>
      <protection locked="0"/>
    </xf>
    <xf numFmtId="0" fontId="32" fillId="0" borderId="0" xfId="0" applyFont="1"/>
    <xf numFmtId="0" fontId="32" fillId="0" borderId="0" xfId="0" applyFont="1" applyAlignment="1" applyProtection="1">
      <alignment horizontal="left"/>
    </xf>
    <xf numFmtId="2" fontId="32" fillId="0" borderId="0" xfId="0" applyNumberFormat="1" applyFont="1" applyAlignment="1">
      <alignment horizontal="right"/>
    </xf>
    <xf numFmtId="2" fontId="32" fillId="0" borderId="0" xfId="0" applyNumberFormat="1" applyFont="1" applyAlignment="1" applyProtection="1">
      <alignment horizontal="right"/>
    </xf>
    <xf numFmtId="1" fontId="32" fillId="0" borderId="0" xfId="0" applyNumberFormat="1" applyFont="1" applyAlignment="1">
      <alignment horizontal="right"/>
    </xf>
    <xf numFmtId="49" fontId="33" fillId="0" borderId="0" xfId="45" applyNumberFormat="1" applyFont="1" applyFill="1" applyAlignment="1" applyProtection="1">
      <protection locked="0"/>
    </xf>
    <xf numFmtId="0" fontId="33" fillId="0" borderId="0" xfId="45" applyNumberFormat="1" applyFont="1" applyFill="1" applyAlignment="1" applyProtection="1">
      <protection locked="0"/>
    </xf>
  </cellXfs>
  <cellStyles count="46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2 2" xfId="2"/>
    <cellStyle name="Normální 3" xfId="45"/>
    <cellStyle name="normální_Hager2002a-hlp" xfId="44"/>
    <cellStyle name="Poznámka 2" xfId="30"/>
    <cellStyle name="Propojená buňka 2" xfId="31"/>
    <cellStyle name="Správně 2" xfId="32"/>
    <cellStyle name="Text upozornění 2" xfId="33"/>
    <cellStyle name="Vstup 2" xfId="34"/>
    <cellStyle name="Výpočet 2" xfId="35"/>
    <cellStyle name="Výstup 2" xfId="36"/>
    <cellStyle name="Vysvětlující text 2" xfId="37"/>
    <cellStyle name="Zvýraznění 1 2" xfId="38"/>
    <cellStyle name="Zvýraznění 2 2" xfId="39"/>
    <cellStyle name="Zvýraznění 3 2" xfId="40"/>
    <cellStyle name="Zvýraznění 4 2" xfId="41"/>
    <cellStyle name="Zvýraznění 5 2" xfId="42"/>
    <cellStyle name="Zvýraznění 6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tabSelected="1" workbookViewId="0">
      <selection activeCell="C46" sqref="C46"/>
    </sheetView>
  </sheetViews>
  <sheetFormatPr defaultRowHeight="12.75" x14ac:dyDescent="0.2"/>
  <cols>
    <col min="1" max="1" width="26.83203125" customWidth="1"/>
    <col min="2" max="3" width="13.83203125" customWidth="1"/>
    <col min="4" max="4" width="6.83203125" customWidth="1"/>
    <col min="5" max="5" width="8.83203125" customWidth="1"/>
    <col min="6" max="6" width="4.83203125" customWidth="1"/>
    <col min="7" max="8" width="11.83203125" customWidth="1"/>
    <col min="9" max="9" width="13.83203125" customWidth="1"/>
    <col min="10" max="10" width="13.83203125" style="4" customWidth="1"/>
    <col min="11" max="11" width="12.83203125" customWidth="1"/>
    <col min="12" max="12" width="9" style="4" customWidth="1"/>
    <col min="13" max="14" width="12.83203125" customWidth="1"/>
  </cols>
  <sheetData>
    <row r="1" spans="1:9" ht="25.5" x14ac:dyDescent="0.35">
      <c r="B1" s="2" t="s">
        <v>274</v>
      </c>
    </row>
    <row r="3" spans="1:9" x14ac:dyDescent="0.2">
      <c r="A3" t="s">
        <v>0</v>
      </c>
    </row>
    <row r="5" spans="1:9" x14ac:dyDescent="0.2">
      <c r="A5" s="1" t="s">
        <v>1</v>
      </c>
    </row>
    <row r="7" spans="1:9" x14ac:dyDescent="0.2">
      <c r="A7" t="s">
        <v>2</v>
      </c>
      <c r="I7" s="37">
        <f>Specifikace!I9</f>
        <v>0</v>
      </c>
    </row>
    <row r="8" spans="1:9" x14ac:dyDescent="0.2">
      <c r="A8" t="s">
        <v>89</v>
      </c>
      <c r="I8" s="37">
        <f>0.05*I7</f>
        <v>0</v>
      </c>
    </row>
    <row r="9" spans="1:9" x14ac:dyDescent="0.2">
      <c r="I9" s="38"/>
    </row>
    <row r="10" spans="1:9" x14ac:dyDescent="0.2">
      <c r="A10" t="s">
        <v>3</v>
      </c>
      <c r="I10" s="37">
        <f>J56+J73</f>
        <v>0</v>
      </c>
    </row>
    <row r="11" spans="1:9" x14ac:dyDescent="0.2">
      <c r="A11" t="s">
        <v>4</v>
      </c>
      <c r="E11">
        <v>4</v>
      </c>
      <c r="F11" t="s">
        <v>5</v>
      </c>
      <c r="I11" s="37">
        <f>G11*E11</f>
        <v>0</v>
      </c>
    </row>
    <row r="12" spans="1:9" x14ac:dyDescent="0.2">
      <c r="A12" t="s">
        <v>6</v>
      </c>
      <c r="I12" s="37">
        <f>I72</f>
        <v>0</v>
      </c>
    </row>
    <row r="13" spans="1:9" x14ac:dyDescent="0.2">
      <c r="A13" t="s">
        <v>7</v>
      </c>
      <c r="I13" s="37">
        <f>I55</f>
        <v>0</v>
      </c>
    </row>
    <row r="14" spans="1:9" x14ac:dyDescent="0.2">
      <c r="A14" t="s">
        <v>90</v>
      </c>
      <c r="I14" s="37">
        <f>0.05*I12</f>
        <v>0</v>
      </c>
    </row>
    <row r="15" spans="1:9" x14ac:dyDescent="0.2">
      <c r="I15" s="37"/>
    </row>
    <row r="16" spans="1:9" x14ac:dyDescent="0.2">
      <c r="A16" t="s">
        <v>93</v>
      </c>
      <c r="I16" s="37">
        <f>I12+I13+I14</f>
        <v>0</v>
      </c>
    </row>
    <row r="17" spans="1:9" x14ac:dyDescent="0.2">
      <c r="A17" t="s">
        <v>91</v>
      </c>
      <c r="I17" s="37">
        <f>0.03*I16</f>
        <v>0</v>
      </c>
    </row>
    <row r="18" spans="1:9" x14ac:dyDescent="0.2">
      <c r="A18" t="s">
        <v>92</v>
      </c>
      <c r="I18" s="37">
        <f>I10+I11+I16+I17</f>
        <v>0</v>
      </c>
    </row>
    <row r="19" spans="1:9" x14ac:dyDescent="0.2">
      <c r="A19" t="s">
        <v>87</v>
      </c>
      <c r="I19" s="37">
        <f>0.06*I18</f>
        <v>0</v>
      </c>
    </row>
    <row r="20" spans="1:9" x14ac:dyDescent="0.2">
      <c r="I20" s="37"/>
    </row>
    <row r="21" spans="1:9" x14ac:dyDescent="0.2">
      <c r="A21" t="s">
        <v>8</v>
      </c>
      <c r="E21">
        <v>4</v>
      </c>
      <c r="F21" t="s">
        <v>5</v>
      </c>
      <c r="I21" s="37">
        <f>G21*E21</f>
        <v>0</v>
      </c>
    </row>
    <row r="22" spans="1:9" x14ac:dyDescent="0.2">
      <c r="I22" s="37"/>
    </row>
    <row r="23" spans="1:9" x14ac:dyDescent="0.2">
      <c r="A23" t="s">
        <v>9</v>
      </c>
      <c r="I23" s="37"/>
    </row>
    <row r="24" spans="1:9" x14ac:dyDescent="0.2">
      <c r="I24" s="37"/>
    </row>
    <row r="25" spans="1:9" x14ac:dyDescent="0.2">
      <c r="A25" t="s">
        <v>10</v>
      </c>
      <c r="E25">
        <v>4</v>
      </c>
      <c r="F25" t="s">
        <v>5</v>
      </c>
      <c r="I25" s="37">
        <f>G25*E25</f>
        <v>0</v>
      </c>
    </row>
    <row r="26" spans="1:9" x14ac:dyDescent="0.2">
      <c r="A26" t="s">
        <v>86</v>
      </c>
      <c r="E26">
        <v>2</v>
      </c>
      <c r="F26" t="s">
        <v>5</v>
      </c>
      <c r="I26" s="37">
        <f>G26*E26</f>
        <v>0</v>
      </c>
    </row>
    <row r="27" spans="1:9" x14ac:dyDescent="0.2">
      <c r="I27" s="37"/>
    </row>
    <row r="28" spans="1:9" x14ac:dyDescent="0.2">
      <c r="A28" s="1" t="s">
        <v>26</v>
      </c>
      <c r="I28" s="39">
        <f>SUM(I25:I27)</f>
        <v>0</v>
      </c>
    </row>
    <row r="29" spans="1:9" x14ac:dyDescent="0.2">
      <c r="I29" s="37"/>
    </row>
    <row r="30" spans="1:9" x14ac:dyDescent="0.2">
      <c r="A30" s="1" t="s">
        <v>11</v>
      </c>
      <c r="B30" s="1"/>
      <c r="C30" s="1"/>
      <c r="D30" s="1"/>
      <c r="E30" s="1"/>
      <c r="F30" s="1"/>
      <c r="G30" s="1"/>
      <c r="H30" s="1"/>
      <c r="I30" s="39">
        <f>I7+I8+I18+I19+I21+I28</f>
        <v>0</v>
      </c>
    </row>
    <row r="31" spans="1:9" x14ac:dyDescent="0.2">
      <c r="A31" s="1"/>
      <c r="B31" s="1"/>
      <c r="C31" s="1"/>
      <c r="D31" s="1"/>
      <c r="E31" s="1"/>
      <c r="F31" s="1"/>
      <c r="G31" s="1"/>
      <c r="H31" s="1"/>
      <c r="I31" s="39"/>
    </row>
    <row r="32" spans="1:9" x14ac:dyDescent="0.2">
      <c r="A32" s="1" t="s">
        <v>16</v>
      </c>
      <c r="I32" s="3"/>
    </row>
    <row r="33" spans="1:19" x14ac:dyDescent="0.2">
      <c r="A33" t="s">
        <v>17</v>
      </c>
      <c r="E33">
        <v>12</v>
      </c>
      <c r="F33" t="s">
        <v>5</v>
      </c>
      <c r="I33" s="3">
        <f>G33*E33</f>
        <v>0</v>
      </c>
    </row>
    <row r="34" spans="1:19" x14ac:dyDescent="0.2">
      <c r="A34" t="s">
        <v>18</v>
      </c>
      <c r="E34">
        <v>4</v>
      </c>
      <c r="F34" t="s">
        <v>5</v>
      </c>
      <c r="I34" s="3">
        <f>G34*E34</f>
        <v>0</v>
      </c>
    </row>
    <row r="35" spans="1:19" x14ac:dyDescent="0.2">
      <c r="E35" s="7"/>
      <c r="F35" s="6"/>
      <c r="G35" s="3"/>
      <c r="H35" s="3"/>
      <c r="I35" s="8"/>
    </row>
    <row r="36" spans="1:19" x14ac:dyDescent="0.2">
      <c r="A36" s="1" t="s">
        <v>88</v>
      </c>
      <c r="B36" s="1"/>
      <c r="C36" s="1"/>
      <c r="D36" s="1"/>
      <c r="E36" s="1"/>
      <c r="F36" s="1"/>
      <c r="G36" s="1"/>
      <c r="H36" s="1"/>
      <c r="I36" s="5">
        <f>SUM(I33:I35)</f>
        <v>0</v>
      </c>
    </row>
    <row r="37" spans="1:19" x14ac:dyDescent="0.2">
      <c r="A37" s="1" t="s">
        <v>36</v>
      </c>
    </row>
    <row r="38" spans="1:19" s="7" customFormat="1" x14ac:dyDescent="0.2">
      <c r="A38" s="6" t="s">
        <v>33</v>
      </c>
      <c r="E38" s="19" t="s">
        <v>34</v>
      </c>
      <c r="F38" s="6" t="s">
        <v>12</v>
      </c>
      <c r="G38" s="11" t="s">
        <v>29</v>
      </c>
      <c r="H38" s="11" t="s">
        <v>30</v>
      </c>
      <c r="I38" s="11" t="s">
        <v>31</v>
      </c>
      <c r="J38" s="11" t="s">
        <v>32</v>
      </c>
      <c r="K38" s="6" t="s">
        <v>14</v>
      </c>
      <c r="L38" s="18" t="s">
        <v>94</v>
      </c>
      <c r="M38" s="36"/>
      <c r="N38" s="23"/>
    </row>
    <row r="39" spans="1:19" s="7" customFormat="1" x14ac:dyDescent="0.2">
      <c r="A39" s="6"/>
      <c r="E39" s="19"/>
      <c r="F39" s="6"/>
      <c r="G39" s="11"/>
      <c r="H39" s="11"/>
      <c r="I39" s="11"/>
      <c r="J39" s="11"/>
      <c r="K39" s="6"/>
      <c r="L39" s="18"/>
    </row>
    <row r="40" spans="1:19" s="7" customFormat="1" x14ac:dyDescent="0.2">
      <c r="A40" s="6" t="s">
        <v>233</v>
      </c>
      <c r="B40" s="6" t="s">
        <v>43</v>
      </c>
      <c r="C40" s="18" t="s">
        <v>23</v>
      </c>
      <c r="D40" s="6" t="s">
        <v>42</v>
      </c>
      <c r="E40" s="7">
        <v>3</v>
      </c>
      <c r="F40" s="6" t="s">
        <v>13</v>
      </c>
      <c r="G40" s="8"/>
      <c r="H40" s="11"/>
      <c r="I40" s="11">
        <f t="shared" ref="I40" si="0">G40*E40</f>
        <v>0</v>
      </c>
      <c r="J40" s="11">
        <f t="shared" ref="J40" si="1">H40*E40</f>
        <v>0</v>
      </c>
      <c r="K40" s="6" t="s">
        <v>44</v>
      </c>
      <c r="L40" s="18" t="s">
        <v>234</v>
      </c>
    </row>
    <row r="41" spans="1:19" s="7" customFormat="1" x14ac:dyDescent="0.2">
      <c r="A41" s="6" t="s">
        <v>235</v>
      </c>
      <c r="B41" s="6" t="s">
        <v>236</v>
      </c>
      <c r="C41" s="18" t="s">
        <v>237</v>
      </c>
      <c r="D41" s="6" t="s">
        <v>42</v>
      </c>
      <c r="E41" s="7">
        <v>10</v>
      </c>
      <c r="F41" s="6" t="s">
        <v>13</v>
      </c>
      <c r="G41" s="11"/>
      <c r="H41" s="11"/>
      <c r="I41" s="11">
        <f>G41*E41</f>
        <v>0</v>
      </c>
      <c r="J41" s="11">
        <f>H41*E41</f>
        <v>0</v>
      </c>
      <c r="K41" s="6" t="s">
        <v>45</v>
      </c>
      <c r="L41" s="18" t="s">
        <v>238</v>
      </c>
    </row>
    <row r="42" spans="1:19" s="7" customFormat="1" x14ac:dyDescent="0.2">
      <c r="A42" s="15" t="s">
        <v>239</v>
      </c>
      <c r="B42" s="15" t="s">
        <v>240</v>
      </c>
      <c r="D42" s="6" t="s">
        <v>46</v>
      </c>
      <c r="E42" s="7">
        <v>2</v>
      </c>
      <c r="F42" s="15" t="s">
        <v>13</v>
      </c>
      <c r="G42" s="11"/>
      <c r="H42" s="11"/>
      <c r="I42" s="11">
        <f t="shared" ref="I42:I44" si="2">G42*E42</f>
        <v>0</v>
      </c>
      <c r="J42" s="11">
        <f t="shared" ref="J42" si="3">H42*E42</f>
        <v>0</v>
      </c>
      <c r="K42" s="6" t="s">
        <v>50</v>
      </c>
      <c r="L42" s="18"/>
    </row>
    <row r="43" spans="1:19" s="7" customFormat="1" x14ac:dyDescent="0.2">
      <c r="A43" s="6" t="s">
        <v>47</v>
      </c>
      <c r="B43" s="6" t="s">
        <v>48</v>
      </c>
      <c r="D43" s="6" t="s">
        <v>49</v>
      </c>
      <c r="E43" s="7">
        <v>90</v>
      </c>
      <c r="F43" s="6" t="s">
        <v>13</v>
      </c>
      <c r="G43" s="11"/>
      <c r="H43" s="11"/>
      <c r="I43" s="11">
        <f t="shared" si="2"/>
        <v>0</v>
      </c>
      <c r="J43" s="11"/>
      <c r="L43" s="24" t="s">
        <v>241</v>
      </c>
      <c r="M43" s="12"/>
      <c r="N43" s="23"/>
      <c r="O43" s="9"/>
      <c r="P43" s="10"/>
      <c r="Q43" s="10"/>
      <c r="S43" s="11"/>
    </row>
    <row r="44" spans="1:19" s="7" customFormat="1" x14ac:dyDescent="0.2">
      <c r="A44" s="15" t="s">
        <v>242</v>
      </c>
      <c r="B44" s="17"/>
      <c r="D44" s="6" t="s">
        <v>46</v>
      </c>
      <c r="E44" s="7">
        <v>6</v>
      </c>
      <c r="F44" s="15" t="s">
        <v>15</v>
      </c>
      <c r="G44" s="11"/>
      <c r="H44" s="11"/>
      <c r="I44" s="11">
        <f t="shared" si="2"/>
        <v>0</v>
      </c>
      <c r="J44" s="11">
        <f t="shared" ref="J44" si="4">H44*E44</f>
        <v>0</v>
      </c>
      <c r="K44" s="6" t="s">
        <v>243</v>
      </c>
      <c r="L44" s="12"/>
      <c r="M44" s="12"/>
      <c r="N44" s="9"/>
      <c r="O44" s="9"/>
      <c r="P44" s="10"/>
      <c r="Q44" s="10"/>
      <c r="S44" s="11"/>
    </row>
    <row r="45" spans="1:19" s="7" customFormat="1" x14ac:dyDescent="0.2">
      <c r="A45" s="6" t="s">
        <v>244</v>
      </c>
      <c r="B45" s="6" t="s">
        <v>51</v>
      </c>
      <c r="C45" s="6" t="s">
        <v>52</v>
      </c>
      <c r="D45" s="6" t="s">
        <v>53</v>
      </c>
      <c r="E45" s="7">
        <v>13</v>
      </c>
      <c r="F45" s="6" t="s">
        <v>13</v>
      </c>
      <c r="G45" s="11"/>
      <c r="H45" s="11"/>
      <c r="I45" s="11">
        <f>G45*E45</f>
        <v>0</v>
      </c>
      <c r="J45" s="11">
        <f>H45*E45</f>
        <v>0</v>
      </c>
      <c r="K45" s="6" t="s">
        <v>54</v>
      </c>
      <c r="L45" s="18" t="s">
        <v>245</v>
      </c>
      <c r="N45" s="9"/>
      <c r="O45" s="9"/>
    </row>
    <row r="46" spans="1:19" s="7" customFormat="1" x14ac:dyDescent="0.2">
      <c r="A46" s="6" t="s">
        <v>246</v>
      </c>
      <c r="B46" s="6" t="s">
        <v>51</v>
      </c>
      <c r="C46" s="6" t="s">
        <v>247</v>
      </c>
      <c r="D46" s="6" t="s">
        <v>53</v>
      </c>
      <c r="E46" s="7">
        <v>5</v>
      </c>
      <c r="F46" s="6" t="s">
        <v>13</v>
      </c>
      <c r="G46" s="11"/>
      <c r="H46" s="11"/>
      <c r="I46" s="11">
        <f>G46*E46</f>
        <v>0</v>
      </c>
      <c r="J46" s="11">
        <f>H46*E46</f>
        <v>0</v>
      </c>
      <c r="K46" s="6" t="s">
        <v>248</v>
      </c>
      <c r="L46" s="18" t="s">
        <v>249</v>
      </c>
      <c r="M46" s="12"/>
      <c r="N46" s="9"/>
      <c r="O46" s="9"/>
      <c r="S46" s="11"/>
    </row>
    <row r="47" spans="1:19" s="7" customFormat="1" x14ac:dyDescent="0.2">
      <c r="A47" s="6" t="s">
        <v>250</v>
      </c>
      <c r="B47" s="6" t="s">
        <v>51</v>
      </c>
      <c r="C47" s="6" t="s">
        <v>55</v>
      </c>
      <c r="D47" s="6" t="s">
        <v>53</v>
      </c>
      <c r="E47" s="7">
        <v>10</v>
      </c>
      <c r="F47" s="6" t="s">
        <v>13</v>
      </c>
      <c r="G47" s="11"/>
      <c r="H47" s="11"/>
      <c r="I47" s="11">
        <f>G47*E47</f>
        <v>0</v>
      </c>
      <c r="J47" s="11">
        <f>H47*E47</f>
        <v>0</v>
      </c>
      <c r="K47" s="6" t="s">
        <v>56</v>
      </c>
      <c r="L47" s="18" t="s">
        <v>251</v>
      </c>
      <c r="M47" s="12"/>
      <c r="N47" s="9"/>
      <c r="O47" s="9"/>
      <c r="S47" s="11"/>
    </row>
    <row r="48" spans="1:19" s="7" customFormat="1" x14ac:dyDescent="0.2">
      <c r="A48" s="6" t="s">
        <v>252</v>
      </c>
      <c r="B48" s="6" t="s">
        <v>253</v>
      </c>
      <c r="D48" s="6" t="s">
        <v>53</v>
      </c>
      <c r="E48" s="7">
        <v>6</v>
      </c>
      <c r="F48" s="6" t="s">
        <v>15</v>
      </c>
      <c r="G48" s="11"/>
      <c r="H48" s="11"/>
      <c r="I48" s="11">
        <f>G48*E48</f>
        <v>0</v>
      </c>
      <c r="J48" s="11">
        <f>H48*E48</f>
        <v>0</v>
      </c>
      <c r="K48" s="6" t="s">
        <v>254</v>
      </c>
      <c r="L48" s="12"/>
      <c r="M48" s="12"/>
      <c r="N48" s="9"/>
      <c r="O48" s="9"/>
      <c r="S48" s="11"/>
    </row>
    <row r="49" spans="1:19" s="7" customFormat="1" x14ac:dyDescent="0.2">
      <c r="A49" s="6" t="s">
        <v>57</v>
      </c>
      <c r="B49" s="17"/>
      <c r="D49" s="6" t="s">
        <v>46</v>
      </c>
      <c r="E49" s="7">
        <v>0.2</v>
      </c>
      <c r="F49" s="15" t="s">
        <v>25</v>
      </c>
      <c r="G49" s="16"/>
      <c r="H49" s="11"/>
      <c r="I49" s="11">
        <f>G49*E49</f>
        <v>0</v>
      </c>
      <c r="J49" s="8">
        <f>H49*E49</f>
        <v>0</v>
      </c>
      <c r="K49" s="6" t="s">
        <v>58</v>
      </c>
      <c r="L49" s="18" t="s">
        <v>255</v>
      </c>
      <c r="N49" s="9"/>
      <c r="O49" s="9"/>
    </row>
    <row r="50" spans="1:19" s="7" customFormat="1" x14ac:dyDescent="0.2">
      <c r="A50" s="53" t="s">
        <v>256</v>
      </c>
      <c r="B50" s="54" t="s">
        <v>257</v>
      </c>
      <c r="C50" s="55" t="s">
        <v>258</v>
      </c>
      <c r="D50" s="53" t="s">
        <v>259</v>
      </c>
      <c r="E50" s="55">
        <v>15</v>
      </c>
      <c r="F50" s="54" t="s">
        <v>13</v>
      </c>
      <c r="G50" s="56"/>
      <c r="H50" s="11"/>
      <c r="I50" s="11">
        <f t="shared" ref="I50:I52" si="5">G50*E50</f>
        <v>0</v>
      </c>
      <c r="J50" s="11">
        <f t="shared" ref="J50:J51" si="6">H50*E50</f>
        <v>0</v>
      </c>
      <c r="K50" s="6">
        <v>210020308</v>
      </c>
      <c r="L50" s="18" t="s">
        <v>260</v>
      </c>
      <c r="M50" s="12"/>
      <c r="N50" s="9"/>
      <c r="O50" s="9"/>
      <c r="S50" s="11"/>
    </row>
    <row r="51" spans="1:19" s="7" customFormat="1" x14ac:dyDescent="0.2">
      <c r="A51" s="53" t="s">
        <v>261</v>
      </c>
      <c r="B51" s="54" t="s">
        <v>257</v>
      </c>
      <c r="C51" s="55" t="s">
        <v>258</v>
      </c>
      <c r="D51" s="53" t="s">
        <v>259</v>
      </c>
      <c r="E51" s="55">
        <v>5</v>
      </c>
      <c r="F51" s="54" t="s">
        <v>13</v>
      </c>
      <c r="G51" s="56"/>
      <c r="H51" s="11"/>
      <c r="I51" s="11">
        <f t="shared" si="5"/>
        <v>0</v>
      </c>
      <c r="J51" s="11">
        <f t="shared" si="6"/>
        <v>0</v>
      </c>
      <c r="K51" s="6">
        <v>210020304</v>
      </c>
      <c r="L51" s="18" t="s">
        <v>260</v>
      </c>
      <c r="M51" s="12"/>
      <c r="N51" s="9"/>
      <c r="O51" s="9"/>
      <c r="S51" s="11"/>
    </row>
    <row r="52" spans="1:19" s="7" customFormat="1" x14ac:dyDescent="0.2">
      <c r="A52" s="7" t="s">
        <v>262</v>
      </c>
      <c r="B52" s="7" t="s">
        <v>263</v>
      </c>
      <c r="D52" s="6" t="s">
        <v>85</v>
      </c>
      <c r="E52" s="7">
        <v>10</v>
      </c>
      <c r="F52" s="6" t="s">
        <v>13</v>
      </c>
      <c r="G52" s="8"/>
      <c r="H52" s="8"/>
      <c r="I52" s="11">
        <f t="shared" si="5"/>
        <v>0</v>
      </c>
      <c r="J52" s="11">
        <f>H52*E52</f>
        <v>0</v>
      </c>
      <c r="K52" s="6">
        <v>210201067</v>
      </c>
      <c r="L52" s="21"/>
      <c r="M52" s="6"/>
      <c r="N52" s="9"/>
      <c r="O52" s="9"/>
    </row>
    <row r="53" spans="1:19" s="7" customFormat="1" x14ac:dyDescent="0.2">
      <c r="A53" s="57" t="s">
        <v>272</v>
      </c>
      <c r="B53" s="57" t="s">
        <v>273</v>
      </c>
      <c r="C53" s="57"/>
      <c r="D53" s="58"/>
      <c r="E53" s="57">
        <v>1</v>
      </c>
      <c r="F53" s="58" t="s">
        <v>13</v>
      </c>
      <c r="G53" s="59"/>
      <c r="H53" s="59"/>
      <c r="I53" s="60">
        <f t="shared" ref="I53" si="7">G53*E53</f>
        <v>0</v>
      </c>
      <c r="J53" s="60">
        <f>H53*E53</f>
        <v>0</v>
      </c>
      <c r="K53" s="58"/>
      <c r="L53" s="21"/>
      <c r="M53" s="6"/>
      <c r="N53" s="9"/>
      <c r="O53" s="9"/>
    </row>
    <row r="54" spans="1:19" s="7" customFormat="1" x14ac:dyDescent="0.2">
      <c r="A54" s="6"/>
      <c r="B54" s="6"/>
      <c r="C54" s="6"/>
      <c r="D54" s="6"/>
      <c r="F54" s="6"/>
      <c r="G54" s="11"/>
      <c r="J54" s="11"/>
      <c r="K54" s="6"/>
      <c r="L54" s="25"/>
      <c r="M54" s="12"/>
      <c r="N54" s="9"/>
      <c r="O54" s="9"/>
    </row>
    <row r="55" spans="1:19" s="7" customFormat="1" x14ac:dyDescent="0.2">
      <c r="A55" s="1" t="s">
        <v>28</v>
      </c>
      <c r="B55" s="6"/>
      <c r="D55" s="6"/>
      <c r="F55" s="6"/>
      <c r="G55" s="8"/>
      <c r="H55" s="8"/>
      <c r="I55" s="5">
        <f>SUM(I39:I54)</f>
        <v>0</v>
      </c>
      <c r="K55" s="12"/>
      <c r="L55" s="24"/>
      <c r="N55" s="9"/>
      <c r="O55" s="9"/>
      <c r="P55" s="10"/>
      <c r="Q55" s="10"/>
      <c r="R55" s="10"/>
    </row>
    <row r="56" spans="1:19" x14ac:dyDescent="0.2">
      <c r="A56" s="1" t="s">
        <v>27</v>
      </c>
      <c r="B56" s="1"/>
      <c r="C56" s="1"/>
      <c r="D56" s="1"/>
      <c r="E56" s="1"/>
      <c r="F56" s="1"/>
      <c r="G56" s="1"/>
      <c r="H56" s="1"/>
      <c r="J56" s="5">
        <f>SUM(J39:J55)</f>
        <v>0</v>
      </c>
    </row>
    <row r="57" spans="1:19" x14ac:dyDescent="0.2">
      <c r="J57"/>
    </row>
    <row r="58" spans="1:19" x14ac:dyDescent="0.2">
      <c r="A58" s="1" t="s">
        <v>37</v>
      </c>
      <c r="J58"/>
    </row>
    <row r="59" spans="1:19" s="7" customFormat="1" x14ac:dyDescent="0.2">
      <c r="A59" s="6" t="s">
        <v>33</v>
      </c>
      <c r="E59" s="19" t="s">
        <v>34</v>
      </c>
      <c r="F59" s="6" t="s">
        <v>12</v>
      </c>
      <c r="G59" s="11" t="s">
        <v>29</v>
      </c>
      <c r="H59" s="11" t="s">
        <v>30</v>
      </c>
      <c r="I59" s="11" t="s">
        <v>31</v>
      </c>
      <c r="J59" s="11" t="s">
        <v>32</v>
      </c>
      <c r="K59" s="6" t="s">
        <v>14</v>
      </c>
      <c r="L59" s="18" t="s">
        <v>94</v>
      </c>
    </row>
    <row r="60" spans="1:19" x14ac:dyDescent="0.2">
      <c r="J60"/>
    </row>
    <row r="61" spans="1:19" x14ac:dyDescent="0.2">
      <c r="J61"/>
    </row>
    <row r="62" spans="1:19" x14ac:dyDescent="0.2">
      <c r="A62" s="6" t="s">
        <v>59</v>
      </c>
      <c r="B62" s="6" t="s">
        <v>170</v>
      </c>
      <c r="C62" s="7"/>
      <c r="D62" s="6" t="s">
        <v>61</v>
      </c>
      <c r="E62" s="7">
        <v>20</v>
      </c>
      <c r="F62" s="6" t="s">
        <v>15</v>
      </c>
      <c r="G62" s="11"/>
      <c r="H62" s="11"/>
      <c r="I62" s="11">
        <f t="shared" ref="I62:I65" si="8">G62*E62</f>
        <v>0</v>
      </c>
      <c r="J62" s="11">
        <f t="shared" ref="J62:J65" si="9">H62*E62</f>
        <v>0</v>
      </c>
      <c r="K62" s="6" t="s">
        <v>171</v>
      </c>
      <c r="L62" s="25" t="s">
        <v>172</v>
      </c>
    </row>
    <row r="63" spans="1:19" s="7" customFormat="1" x14ac:dyDescent="0.2">
      <c r="A63" s="6" t="s">
        <v>173</v>
      </c>
      <c r="B63" s="6" t="s">
        <v>24</v>
      </c>
      <c r="C63" s="6" t="s">
        <v>21</v>
      </c>
      <c r="D63" s="6" t="s">
        <v>174</v>
      </c>
      <c r="E63" s="7">
        <v>158</v>
      </c>
      <c r="F63" s="6" t="s">
        <v>15</v>
      </c>
      <c r="G63" s="11"/>
      <c r="H63" s="11"/>
      <c r="I63" s="11">
        <f t="shared" si="8"/>
        <v>0</v>
      </c>
      <c r="J63" s="11">
        <f t="shared" si="9"/>
        <v>0</v>
      </c>
      <c r="K63" s="6">
        <v>210800105</v>
      </c>
      <c r="L63" s="25" t="s">
        <v>175</v>
      </c>
      <c r="M63" s="12"/>
      <c r="N63" s="9"/>
      <c r="O63" s="9"/>
      <c r="S63" s="11"/>
    </row>
    <row r="64" spans="1:19" s="7" customFormat="1" x14ac:dyDescent="0.2">
      <c r="A64" s="6" t="s">
        <v>173</v>
      </c>
      <c r="B64" s="6" t="s">
        <v>63</v>
      </c>
      <c r="C64" s="6" t="s">
        <v>21</v>
      </c>
      <c r="D64" s="6" t="s">
        <v>174</v>
      </c>
      <c r="E64" s="7">
        <v>182</v>
      </c>
      <c r="F64" s="6" t="s">
        <v>15</v>
      </c>
      <c r="G64" s="11"/>
      <c r="H64" s="11"/>
      <c r="I64" s="11">
        <f t="shared" si="8"/>
        <v>0</v>
      </c>
      <c r="J64" s="11">
        <f t="shared" si="9"/>
        <v>0</v>
      </c>
      <c r="K64" s="6">
        <v>210800106</v>
      </c>
      <c r="L64" s="25" t="s">
        <v>175</v>
      </c>
      <c r="M64" s="12"/>
      <c r="N64" s="9"/>
      <c r="O64" s="9"/>
      <c r="S64" s="11"/>
    </row>
    <row r="65" spans="1:21" s="7" customFormat="1" x14ac:dyDescent="0.2">
      <c r="A65" s="6" t="s">
        <v>173</v>
      </c>
      <c r="B65" s="6" t="s">
        <v>62</v>
      </c>
      <c r="C65" s="6" t="s">
        <v>21</v>
      </c>
      <c r="D65" s="6" t="s">
        <v>174</v>
      </c>
      <c r="E65" s="7">
        <v>304</v>
      </c>
      <c r="F65" s="6" t="s">
        <v>15</v>
      </c>
      <c r="G65" s="11"/>
      <c r="H65" s="11"/>
      <c r="I65" s="11">
        <f t="shared" si="8"/>
        <v>0</v>
      </c>
      <c r="J65" s="11">
        <f t="shared" si="9"/>
        <v>0</v>
      </c>
      <c r="K65" s="6">
        <v>210800116</v>
      </c>
      <c r="L65" s="25" t="s">
        <v>175</v>
      </c>
      <c r="M65" s="12"/>
      <c r="N65" s="9"/>
      <c r="O65" s="9"/>
      <c r="S65" s="11"/>
    </row>
    <row r="66" spans="1:21" s="7" customFormat="1" x14ac:dyDescent="0.2">
      <c r="A66" s="6" t="s">
        <v>176</v>
      </c>
      <c r="B66" s="6" t="s">
        <v>165</v>
      </c>
      <c r="C66" s="6"/>
      <c r="D66" s="6" t="s">
        <v>174</v>
      </c>
      <c r="E66" s="7">
        <v>128</v>
      </c>
      <c r="F66" s="6" t="s">
        <v>15</v>
      </c>
      <c r="G66" s="11"/>
      <c r="H66" s="11"/>
      <c r="I66" s="11">
        <f>G66*E66</f>
        <v>0</v>
      </c>
      <c r="J66" s="11">
        <f>H66*E66</f>
        <v>0</v>
      </c>
      <c r="K66" s="6">
        <v>210800191</v>
      </c>
      <c r="L66" s="12"/>
      <c r="M66" s="6"/>
      <c r="N66" s="9"/>
      <c r="O66" s="9"/>
      <c r="S66" s="11"/>
    </row>
    <row r="67" spans="1:21" s="7" customFormat="1" x14ac:dyDescent="0.2">
      <c r="A67" s="6" t="s">
        <v>173</v>
      </c>
      <c r="B67" s="6" t="s">
        <v>166</v>
      </c>
      <c r="C67" s="6" t="s">
        <v>21</v>
      </c>
      <c r="D67" s="6" t="s">
        <v>174</v>
      </c>
      <c r="E67" s="7">
        <v>52</v>
      </c>
      <c r="F67" s="6" t="s">
        <v>15</v>
      </c>
      <c r="G67" s="11"/>
      <c r="H67" s="44"/>
      <c r="I67" s="11">
        <f t="shared" ref="I67:I68" si="10">G67*E67</f>
        <v>0</v>
      </c>
      <c r="J67" s="11">
        <f t="shared" ref="J67:J68" si="11">H67*E67</f>
        <v>0</v>
      </c>
      <c r="K67" s="6">
        <v>210800118</v>
      </c>
      <c r="L67" s="25" t="s">
        <v>175</v>
      </c>
      <c r="M67" s="6"/>
      <c r="N67" s="9"/>
      <c r="O67" s="9"/>
      <c r="S67" s="11"/>
    </row>
    <row r="68" spans="1:21" s="7" customFormat="1" x14ac:dyDescent="0.2">
      <c r="A68" s="6" t="s">
        <v>176</v>
      </c>
      <c r="B68" s="6" t="s">
        <v>167</v>
      </c>
      <c r="C68" s="6"/>
      <c r="D68" s="6" t="s">
        <v>174</v>
      </c>
      <c r="E68" s="7">
        <v>22</v>
      </c>
      <c r="F68" s="6" t="s">
        <v>15</v>
      </c>
      <c r="G68" s="11"/>
      <c r="H68" s="11"/>
      <c r="I68" s="11">
        <f t="shared" si="10"/>
        <v>0</v>
      </c>
      <c r="J68" s="11">
        <f t="shared" si="11"/>
        <v>0</v>
      </c>
      <c r="K68" s="6">
        <v>210800194</v>
      </c>
      <c r="L68" s="12"/>
      <c r="M68" s="6"/>
      <c r="N68" s="9"/>
      <c r="O68" s="9"/>
      <c r="S68" s="11"/>
    </row>
    <row r="69" spans="1:21" s="7" customFormat="1" x14ac:dyDescent="0.2">
      <c r="A69" s="6" t="s">
        <v>177</v>
      </c>
      <c r="B69" s="6" t="s">
        <v>169</v>
      </c>
      <c r="C69" s="6" t="s">
        <v>21</v>
      </c>
      <c r="D69" s="6" t="s">
        <v>174</v>
      </c>
      <c r="E69" s="7">
        <v>40</v>
      </c>
      <c r="F69" s="6" t="s">
        <v>15</v>
      </c>
      <c r="G69" s="11"/>
      <c r="H69" s="11"/>
      <c r="I69" s="11">
        <f>G69*E69</f>
        <v>0</v>
      </c>
      <c r="J69" s="11">
        <f>H69*E69</f>
        <v>0</v>
      </c>
      <c r="K69" s="6">
        <v>210800101</v>
      </c>
      <c r="L69" s="25" t="s">
        <v>175</v>
      </c>
      <c r="M69" s="12"/>
      <c r="N69" s="9"/>
      <c r="O69" s="9"/>
      <c r="P69" s="10"/>
      <c r="Q69" s="10"/>
      <c r="R69" s="10"/>
      <c r="U69" s="20"/>
    </row>
    <row r="70" spans="1:21" s="7" customFormat="1" x14ac:dyDescent="0.2">
      <c r="A70" s="6" t="s">
        <v>280</v>
      </c>
      <c r="B70" s="6" t="s">
        <v>279</v>
      </c>
      <c r="C70" s="6"/>
      <c r="D70" s="6" t="s">
        <v>46</v>
      </c>
      <c r="E70" s="7">
        <v>49</v>
      </c>
      <c r="F70" s="6" t="s">
        <v>15</v>
      </c>
      <c r="G70" s="11"/>
      <c r="H70" s="11"/>
      <c r="I70" s="11">
        <f>G70*E70</f>
        <v>0</v>
      </c>
      <c r="J70" s="11">
        <f>H70*E70</f>
        <v>0</v>
      </c>
      <c r="K70" s="6" t="s">
        <v>281</v>
      </c>
      <c r="L70" s="25" t="s">
        <v>175</v>
      </c>
      <c r="M70" s="12"/>
      <c r="N70" s="9"/>
      <c r="O70" s="9"/>
      <c r="P70" s="10"/>
      <c r="Q70" s="10"/>
      <c r="R70" s="10"/>
      <c r="U70" s="20"/>
    </row>
    <row r="71" spans="1:21" s="7" customFormat="1" x14ac:dyDescent="0.2">
      <c r="A71" s="4"/>
      <c r="B71" s="4"/>
      <c r="C71" s="35"/>
      <c r="D71" s="35"/>
      <c r="F71" s="6"/>
      <c r="G71" s="11"/>
      <c r="H71" s="11"/>
      <c r="I71" s="8"/>
      <c r="J71" s="9"/>
      <c r="K71" s="9"/>
      <c r="L71" s="24"/>
    </row>
    <row r="72" spans="1:21" s="7" customFormat="1" x14ac:dyDescent="0.2">
      <c r="A72" s="1" t="s">
        <v>35</v>
      </c>
      <c r="B72" s="1"/>
      <c r="C72" s="1"/>
      <c r="D72" s="1"/>
      <c r="E72" s="1"/>
      <c r="F72" s="1"/>
      <c r="G72" s="1"/>
      <c r="H72" s="1"/>
      <c r="I72" s="5">
        <f>SUM(I60:I69)</f>
        <v>0</v>
      </c>
      <c r="K72" s="12"/>
      <c r="L72" s="24"/>
      <c r="N72" s="9"/>
      <c r="O72" s="9"/>
    </row>
    <row r="73" spans="1:21" x14ac:dyDescent="0.2">
      <c r="A73" s="1" t="s">
        <v>27</v>
      </c>
      <c r="B73" s="1"/>
      <c r="C73" s="1"/>
      <c r="D73" s="1"/>
      <c r="E73" s="1"/>
      <c r="F73" s="1"/>
      <c r="G73" s="1"/>
      <c r="H73" s="1"/>
      <c r="J73" s="5">
        <f>SUM(J60:J72)</f>
        <v>0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&amp;L&amp;"Arial,Obyčejné"PD BKOM Masná - nová serverovna&amp;R&amp;"Arial,Obyčejné"JP</oddHeader>
    <oddFooter>Stránka &amp;P z &amp;N</oddFooter>
  </headerFooter>
  <rowBreaks count="1" manualBreakCount="1"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C21" sqref="C21"/>
    </sheetView>
  </sheetViews>
  <sheetFormatPr defaultRowHeight="12.75" x14ac:dyDescent="0.2"/>
  <cols>
    <col min="1" max="1" width="26.83203125" customWidth="1"/>
    <col min="2" max="3" width="13.83203125" customWidth="1"/>
    <col min="4" max="4" width="5.83203125" customWidth="1"/>
    <col min="5" max="5" width="7.83203125" customWidth="1"/>
    <col min="6" max="6" width="3.83203125" customWidth="1"/>
    <col min="7" max="8" width="10.83203125" customWidth="1"/>
    <col min="9" max="9" width="12.83203125" customWidth="1"/>
    <col min="10" max="10" width="11.83203125" style="4" customWidth="1"/>
    <col min="11" max="11" width="11.83203125" customWidth="1"/>
    <col min="12" max="12" width="9.33203125" style="4"/>
  </cols>
  <sheetData>
    <row r="1" spans="1:12" ht="25.5" x14ac:dyDescent="0.35">
      <c r="B1" s="2" t="s">
        <v>158</v>
      </c>
    </row>
    <row r="2" spans="1:12" x14ac:dyDescent="0.2">
      <c r="H2" s="3"/>
    </row>
    <row r="3" spans="1:12" s="7" customFormat="1" x14ac:dyDescent="0.2">
      <c r="A3" s="6" t="s">
        <v>33</v>
      </c>
      <c r="E3" s="19" t="s">
        <v>34</v>
      </c>
      <c r="F3" s="6" t="s">
        <v>12</v>
      </c>
      <c r="G3" s="11" t="s">
        <v>29</v>
      </c>
      <c r="H3" s="11"/>
      <c r="I3" s="11" t="s">
        <v>31</v>
      </c>
      <c r="J3" s="11"/>
      <c r="K3" s="6"/>
      <c r="L3" s="18"/>
    </row>
    <row r="4" spans="1:12" s="7" customFormat="1" x14ac:dyDescent="0.2">
      <c r="A4" s="6"/>
      <c r="E4" s="19"/>
      <c r="F4" s="6"/>
      <c r="G4" s="11"/>
      <c r="H4" s="11"/>
      <c r="I4" s="11"/>
      <c r="J4" s="11"/>
      <c r="K4" s="6"/>
      <c r="L4" s="18"/>
    </row>
    <row r="5" spans="1:12" s="7" customFormat="1" x14ac:dyDescent="0.2">
      <c r="A5" s="6" t="s">
        <v>159</v>
      </c>
      <c r="B5" s="7" t="s">
        <v>160</v>
      </c>
      <c r="E5" s="19">
        <v>1</v>
      </c>
      <c r="F5" s="6" t="s">
        <v>13</v>
      </c>
      <c r="G5" s="11">
        <f>RTN!J38</f>
        <v>0</v>
      </c>
      <c r="H5" s="11"/>
      <c r="I5" s="42">
        <f>G5*E5</f>
        <v>0</v>
      </c>
      <c r="J5" s="11"/>
      <c r="K5" s="6"/>
      <c r="L5" s="18"/>
    </row>
    <row r="6" spans="1:12" x14ac:dyDescent="0.2">
      <c r="A6" s="6" t="s">
        <v>159</v>
      </c>
      <c r="B6" s="7" t="s">
        <v>161</v>
      </c>
      <c r="E6">
        <v>2</v>
      </c>
      <c r="F6" s="6" t="s">
        <v>13</v>
      </c>
      <c r="G6" s="3">
        <f>RSD!J21</f>
        <v>0</v>
      </c>
      <c r="I6" s="42">
        <f>G6*E6</f>
        <v>0</v>
      </c>
    </row>
    <row r="7" spans="1:12" x14ac:dyDescent="0.2">
      <c r="A7" s="6" t="s">
        <v>162</v>
      </c>
      <c r="B7" t="s">
        <v>157</v>
      </c>
      <c r="E7">
        <v>2</v>
      </c>
      <c r="F7" s="6" t="s">
        <v>13</v>
      </c>
      <c r="G7" s="3">
        <f>UPS!I19</f>
        <v>0</v>
      </c>
      <c r="I7" s="42">
        <f t="shared" ref="I7" si="0">G7*E7</f>
        <v>0</v>
      </c>
    </row>
    <row r="8" spans="1:12" s="4" customFormat="1" x14ac:dyDescent="0.2">
      <c r="A8" s="6"/>
      <c r="B8"/>
      <c r="C8"/>
      <c r="D8"/>
      <c r="E8"/>
      <c r="F8"/>
      <c r="G8"/>
      <c r="H8"/>
      <c r="I8" s="43"/>
      <c r="K8"/>
    </row>
    <row r="9" spans="1:12" s="4" customFormat="1" x14ac:dyDescent="0.2">
      <c r="A9" s="32" t="s">
        <v>82</v>
      </c>
      <c r="B9" s="33"/>
      <c r="C9" s="33"/>
      <c r="D9" s="33"/>
      <c r="E9" s="33"/>
      <c r="F9" s="33"/>
      <c r="G9" s="33"/>
      <c r="H9"/>
      <c r="I9" s="41">
        <f>SUM(I5:I8)</f>
        <v>0</v>
      </c>
      <c r="K9"/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&amp;L&amp;"Arial,Obyčejné"PD BKOM Masná - nová serverovna&amp;R&amp;"Arial,Obyčejné"JP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H42" sqref="H42"/>
    </sheetView>
  </sheetViews>
  <sheetFormatPr defaultRowHeight="12.75" x14ac:dyDescent="0.2"/>
  <cols>
    <col min="1" max="1" width="26.83203125" customWidth="1"/>
    <col min="2" max="3" width="13.83203125" customWidth="1"/>
    <col min="4" max="4" width="5.83203125" customWidth="1"/>
    <col min="5" max="5" width="7.83203125" customWidth="1"/>
    <col min="6" max="6" width="3.83203125" customWidth="1"/>
    <col min="7" max="8" width="10.83203125" customWidth="1"/>
    <col min="9" max="9" width="11.83203125" customWidth="1"/>
    <col min="10" max="10" width="11.83203125" style="4" customWidth="1"/>
    <col min="11" max="11" width="11.83203125" customWidth="1"/>
    <col min="12" max="12" width="9.33203125" style="4"/>
  </cols>
  <sheetData>
    <row r="1" spans="1:15" ht="25.5" x14ac:dyDescent="0.35">
      <c r="B1" s="2" t="s">
        <v>84</v>
      </c>
    </row>
    <row r="2" spans="1:15" x14ac:dyDescent="0.2">
      <c r="A2" t="s">
        <v>64</v>
      </c>
      <c r="C2" t="s">
        <v>95</v>
      </c>
      <c r="E2">
        <v>1</v>
      </c>
      <c r="F2" t="s">
        <v>13</v>
      </c>
    </row>
    <row r="4" spans="1:15" x14ac:dyDescent="0.2">
      <c r="A4" t="s">
        <v>65</v>
      </c>
      <c r="C4">
        <v>201</v>
      </c>
    </row>
    <row r="5" spans="1:15" x14ac:dyDescent="0.2">
      <c r="H5" s="3"/>
    </row>
    <row r="6" spans="1:15" s="7" customFormat="1" x14ac:dyDescent="0.2">
      <c r="A6" s="6" t="s">
        <v>33</v>
      </c>
      <c r="E6" s="19" t="s">
        <v>34</v>
      </c>
      <c r="F6" s="6" t="s">
        <v>12</v>
      </c>
      <c r="G6" s="11" t="s">
        <v>29</v>
      </c>
      <c r="H6" s="11" t="s">
        <v>30</v>
      </c>
      <c r="I6" s="11" t="s">
        <v>31</v>
      </c>
      <c r="J6" s="11" t="s">
        <v>32</v>
      </c>
      <c r="K6" s="6" t="s">
        <v>66</v>
      </c>
      <c r="L6" s="18"/>
    </row>
    <row r="8" spans="1:15" s="7" customFormat="1" x14ac:dyDescent="0.2">
      <c r="A8" s="6" t="s">
        <v>67</v>
      </c>
      <c r="D8" s="6" t="s">
        <v>68</v>
      </c>
      <c r="E8" s="26">
        <v>1.2</v>
      </c>
      <c r="F8" s="6" t="s">
        <v>25</v>
      </c>
      <c r="G8" s="11"/>
      <c r="H8" s="11"/>
      <c r="I8" s="11">
        <f t="shared" ref="I8:I13" si="0">G8*E8</f>
        <v>0</v>
      </c>
      <c r="J8" s="8">
        <f t="shared" ref="J8:J13" si="1">H8*E8</f>
        <v>0</v>
      </c>
      <c r="L8" s="24"/>
      <c r="M8" s="12"/>
      <c r="N8" s="14"/>
      <c r="O8" s="14"/>
    </row>
    <row r="9" spans="1:15" s="7" customFormat="1" x14ac:dyDescent="0.2">
      <c r="A9" s="6" t="s">
        <v>69</v>
      </c>
      <c r="C9" s="6" t="s">
        <v>21</v>
      </c>
      <c r="D9" s="6" t="s">
        <v>68</v>
      </c>
      <c r="E9" s="13">
        <v>1</v>
      </c>
      <c r="F9" s="6" t="s">
        <v>13</v>
      </c>
      <c r="G9" s="11"/>
      <c r="H9" s="8"/>
      <c r="I9" s="11">
        <f t="shared" si="0"/>
        <v>0</v>
      </c>
      <c r="J9" s="8">
        <f t="shared" si="1"/>
        <v>0</v>
      </c>
      <c r="L9" s="24"/>
      <c r="M9" s="12"/>
      <c r="N9" s="14"/>
      <c r="O9" s="14"/>
    </row>
    <row r="10" spans="1:15" s="7" customFormat="1" x14ac:dyDescent="0.2">
      <c r="A10" s="6" t="s">
        <v>114</v>
      </c>
      <c r="D10" s="6" t="s">
        <v>68</v>
      </c>
      <c r="E10" s="13">
        <v>1</v>
      </c>
      <c r="F10" s="6" t="s">
        <v>13</v>
      </c>
      <c r="G10" s="8"/>
      <c r="H10" s="8"/>
      <c r="I10" s="11">
        <f t="shared" si="0"/>
        <v>0</v>
      </c>
      <c r="J10" s="8">
        <f t="shared" si="1"/>
        <v>0</v>
      </c>
      <c r="K10" s="22">
        <v>210190051</v>
      </c>
      <c r="L10" s="24"/>
      <c r="M10" s="12"/>
      <c r="N10" s="14"/>
      <c r="O10" s="14"/>
    </row>
    <row r="11" spans="1:15" s="7" customFormat="1" x14ac:dyDescent="0.2">
      <c r="A11" s="6" t="s">
        <v>115</v>
      </c>
      <c r="D11" s="6" t="s">
        <v>68</v>
      </c>
      <c r="E11" s="13">
        <v>2</v>
      </c>
      <c r="F11" s="6" t="s">
        <v>13</v>
      </c>
      <c r="G11" s="8"/>
      <c r="H11" s="8"/>
      <c r="I11" s="11">
        <f t="shared" si="0"/>
        <v>0</v>
      </c>
      <c r="J11" s="8">
        <f t="shared" si="1"/>
        <v>0</v>
      </c>
      <c r="K11" s="22">
        <v>210191020</v>
      </c>
      <c r="L11" s="24"/>
      <c r="M11" s="12"/>
      <c r="N11" s="14"/>
      <c r="O11" s="14"/>
    </row>
    <row r="12" spans="1:15" s="7" customFormat="1" x14ac:dyDescent="0.2">
      <c r="A12" s="6" t="s">
        <v>116</v>
      </c>
      <c r="D12" s="6" t="s">
        <v>68</v>
      </c>
      <c r="E12" s="13">
        <v>1</v>
      </c>
      <c r="F12" s="6" t="s">
        <v>13</v>
      </c>
      <c r="G12" s="8"/>
      <c r="H12" s="8"/>
      <c r="I12" s="11">
        <f t="shared" si="0"/>
        <v>0</v>
      </c>
      <c r="J12" s="8">
        <f t="shared" si="1"/>
        <v>0</v>
      </c>
      <c r="K12" s="22">
        <v>210191010</v>
      </c>
      <c r="L12" s="24"/>
      <c r="M12" s="12"/>
      <c r="N12" s="14"/>
      <c r="O12" s="14"/>
    </row>
    <row r="13" spans="1:15" s="7" customFormat="1" x14ac:dyDescent="0.2">
      <c r="A13" s="6" t="s">
        <v>117</v>
      </c>
      <c r="D13" s="6" t="s">
        <v>68</v>
      </c>
      <c r="E13" s="13">
        <v>1</v>
      </c>
      <c r="F13" s="6" t="s">
        <v>118</v>
      </c>
      <c r="G13" s="8"/>
      <c r="H13" s="8"/>
      <c r="I13" s="11">
        <f t="shared" si="0"/>
        <v>0</v>
      </c>
      <c r="J13" s="8">
        <f t="shared" si="1"/>
        <v>0</v>
      </c>
      <c r="K13" s="22"/>
      <c r="L13" s="24"/>
      <c r="M13" s="12"/>
      <c r="N13" s="14"/>
      <c r="O13" s="14"/>
    </row>
    <row r="14" spans="1:15" s="7" customFormat="1" x14ac:dyDescent="0.2">
      <c r="A14" s="6" t="s">
        <v>119</v>
      </c>
      <c r="D14" s="6" t="s">
        <v>68</v>
      </c>
      <c r="E14" s="13">
        <v>1</v>
      </c>
      <c r="F14" s="6" t="s">
        <v>13</v>
      </c>
      <c r="G14" s="8"/>
      <c r="H14" s="8"/>
      <c r="I14" s="11">
        <f t="shared" ref="I14" si="2">G14*E14</f>
        <v>0</v>
      </c>
      <c r="J14" s="8">
        <f t="shared" ref="J14:J15" si="3">H14*E14</f>
        <v>0</v>
      </c>
      <c r="K14" s="22">
        <v>210191023</v>
      </c>
      <c r="L14" s="24"/>
      <c r="M14" s="12"/>
      <c r="N14" s="14"/>
      <c r="O14" s="14"/>
    </row>
    <row r="15" spans="1:15" s="7" customFormat="1" x14ac:dyDescent="0.2">
      <c r="A15" s="6" t="s">
        <v>120</v>
      </c>
      <c r="D15" s="6" t="s">
        <v>68</v>
      </c>
      <c r="E15" s="13">
        <v>1</v>
      </c>
      <c r="F15" s="6" t="s">
        <v>118</v>
      </c>
      <c r="G15" s="8"/>
      <c r="H15" s="8"/>
      <c r="I15" s="11">
        <f>G15*E15</f>
        <v>0</v>
      </c>
      <c r="J15" s="8">
        <f t="shared" si="3"/>
        <v>0</v>
      </c>
      <c r="K15" s="22"/>
      <c r="L15" s="24"/>
      <c r="M15" s="12"/>
      <c r="N15" s="14"/>
      <c r="O15" s="14"/>
    </row>
    <row r="16" spans="1:15" s="7" customFormat="1" x14ac:dyDescent="0.2">
      <c r="A16" s="6" t="s">
        <v>75</v>
      </c>
      <c r="C16" s="6" t="s">
        <v>113</v>
      </c>
      <c r="D16" s="6" t="s">
        <v>68</v>
      </c>
      <c r="E16" s="13">
        <v>3</v>
      </c>
      <c r="F16" s="6" t="s">
        <v>13</v>
      </c>
      <c r="G16" s="11"/>
      <c r="H16" s="11"/>
      <c r="I16" s="11">
        <f t="shared" ref="I16:I17" si="4">G16*E16</f>
        <v>0</v>
      </c>
      <c r="J16" s="8">
        <f t="shared" ref="J16:J17" si="5">H16*E16</f>
        <v>0</v>
      </c>
      <c r="K16" s="22">
        <v>210070401</v>
      </c>
      <c r="L16" s="24"/>
      <c r="M16" s="12"/>
      <c r="N16" s="14"/>
      <c r="O16" s="14"/>
    </row>
    <row r="17" spans="1:15" s="7" customFormat="1" x14ac:dyDescent="0.2">
      <c r="A17" s="6" t="s">
        <v>76</v>
      </c>
      <c r="C17" s="6" t="s">
        <v>113</v>
      </c>
      <c r="D17" s="6" t="s">
        <v>68</v>
      </c>
      <c r="E17" s="13">
        <v>2</v>
      </c>
      <c r="F17" s="6" t="s">
        <v>13</v>
      </c>
      <c r="G17" s="11"/>
      <c r="H17" s="11"/>
      <c r="I17" s="11">
        <f t="shared" si="4"/>
        <v>0</v>
      </c>
      <c r="J17" s="8">
        <f t="shared" si="5"/>
        <v>0</v>
      </c>
      <c r="K17" s="22">
        <v>210070401</v>
      </c>
      <c r="L17" s="24"/>
      <c r="M17" s="12"/>
      <c r="N17" s="14"/>
      <c r="O17" s="14"/>
    </row>
    <row r="18" spans="1:15" s="7" customFormat="1" x14ac:dyDescent="0.2">
      <c r="A18" s="6" t="s">
        <v>97</v>
      </c>
      <c r="B18" s="6" t="s">
        <v>96</v>
      </c>
      <c r="C18" s="6"/>
      <c r="D18" s="6" t="s">
        <v>73</v>
      </c>
      <c r="E18" s="13">
        <v>1</v>
      </c>
      <c r="F18" s="6" t="s">
        <v>13</v>
      </c>
      <c r="G18" s="11"/>
      <c r="H18" s="11"/>
      <c r="I18" s="11">
        <f t="shared" ref="I18:I23" si="6">G18*E18</f>
        <v>0</v>
      </c>
      <c r="J18" s="8">
        <f t="shared" ref="J18:J23" si="7">H18*E18</f>
        <v>0</v>
      </c>
      <c r="K18" s="6"/>
      <c r="L18" s="12"/>
      <c r="N18" s="14"/>
      <c r="O18" s="14"/>
    </row>
    <row r="19" spans="1:15" s="7" customFormat="1" x14ac:dyDescent="0.2">
      <c r="A19" s="6" t="s">
        <v>98</v>
      </c>
      <c r="B19" s="6" t="s">
        <v>19</v>
      </c>
      <c r="C19" s="6" t="s">
        <v>70</v>
      </c>
      <c r="D19" s="6" t="s">
        <v>20</v>
      </c>
      <c r="E19" s="13">
        <v>1</v>
      </c>
      <c r="F19" s="6" t="s">
        <v>13</v>
      </c>
      <c r="G19" s="11"/>
      <c r="H19" s="11"/>
      <c r="I19" s="11">
        <f t="shared" si="6"/>
        <v>0</v>
      </c>
      <c r="J19" s="8">
        <f t="shared" si="7"/>
        <v>0</v>
      </c>
      <c r="K19" s="6" t="s">
        <v>38</v>
      </c>
      <c r="L19" s="18" t="s">
        <v>99</v>
      </c>
      <c r="N19" s="14"/>
      <c r="O19" s="14"/>
    </row>
    <row r="20" spans="1:15" s="7" customFormat="1" x14ac:dyDescent="0.2">
      <c r="A20" s="6" t="s">
        <v>98</v>
      </c>
      <c r="B20" s="6" t="s">
        <v>19</v>
      </c>
      <c r="C20" s="6" t="s">
        <v>41</v>
      </c>
      <c r="D20" s="6" t="s">
        <v>20</v>
      </c>
      <c r="E20" s="13">
        <v>7</v>
      </c>
      <c r="F20" s="6" t="s">
        <v>13</v>
      </c>
      <c r="G20" s="11"/>
      <c r="H20" s="11"/>
      <c r="I20" s="11">
        <f t="shared" si="6"/>
        <v>0</v>
      </c>
      <c r="J20" s="8">
        <f t="shared" si="7"/>
        <v>0</v>
      </c>
      <c r="K20" s="6" t="s">
        <v>38</v>
      </c>
      <c r="L20" s="18" t="s">
        <v>99</v>
      </c>
      <c r="M20" s="27"/>
      <c r="N20" s="14"/>
      <c r="O20" s="14"/>
    </row>
    <row r="21" spans="1:15" s="7" customFormat="1" x14ac:dyDescent="0.2">
      <c r="A21" s="6" t="s">
        <v>98</v>
      </c>
      <c r="B21" s="6" t="s">
        <v>19</v>
      </c>
      <c r="C21" s="6" t="s">
        <v>71</v>
      </c>
      <c r="D21" s="6" t="s">
        <v>20</v>
      </c>
      <c r="E21" s="13">
        <v>9</v>
      </c>
      <c r="F21" s="6" t="s">
        <v>13</v>
      </c>
      <c r="G21" s="11"/>
      <c r="H21" s="11"/>
      <c r="I21" s="11">
        <f t="shared" si="6"/>
        <v>0</v>
      </c>
      <c r="J21" s="8">
        <f t="shared" si="7"/>
        <v>0</v>
      </c>
      <c r="K21" s="6" t="s">
        <v>38</v>
      </c>
      <c r="L21" s="18" t="s">
        <v>99</v>
      </c>
      <c r="N21" s="14"/>
      <c r="O21" s="14"/>
    </row>
    <row r="22" spans="1:15" s="7" customFormat="1" x14ac:dyDescent="0.2">
      <c r="A22" s="6" t="s">
        <v>98</v>
      </c>
      <c r="B22" s="6" t="s">
        <v>72</v>
      </c>
      <c r="C22" s="6" t="s">
        <v>71</v>
      </c>
      <c r="D22" s="6" t="s">
        <v>20</v>
      </c>
      <c r="E22" s="13">
        <v>1</v>
      </c>
      <c r="F22" s="6" t="s">
        <v>13</v>
      </c>
      <c r="G22" s="11"/>
      <c r="H22" s="11"/>
      <c r="I22" s="11">
        <f t="shared" si="6"/>
        <v>0</v>
      </c>
      <c r="J22" s="8">
        <f t="shared" si="7"/>
        <v>0</v>
      </c>
      <c r="K22" s="6" t="s">
        <v>39</v>
      </c>
      <c r="L22" s="18" t="s">
        <v>99</v>
      </c>
      <c r="M22" s="12"/>
      <c r="N22" s="14"/>
      <c r="O22" s="14"/>
    </row>
    <row r="23" spans="1:15" s="7" customFormat="1" x14ac:dyDescent="0.2">
      <c r="A23" s="6" t="s">
        <v>98</v>
      </c>
      <c r="B23" s="6" t="s">
        <v>72</v>
      </c>
      <c r="C23" s="6" t="s">
        <v>100</v>
      </c>
      <c r="D23" s="6" t="s">
        <v>20</v>
      </c>
      <c r="E23" s="13">
        <v>3</v>
      </c>
      <c r="F23" s="6" t="s">
        <v>13</v>
      </c>
      <c r="G23" s="11"/>
      <c r="H23" s="11"/>
      <c r="I23" s="11">
        <f t="shared" si="6"/>
        <v>0</v>
      </c>
      <c r="J23" s="8">
        <f t="shared" si="7"/>
        <v>0</v>
      </c>
      <c r="K23" s="6" t="s">
        <v>39</v>
      </c>
      <c r="L23" s="18" t="s">
        <v>99</v>
      </c>
      <c r="M23" s="12"/>
      <c r="N23" s="14"/>
      <c r="O23" s="14"/>
    </row>
    <row r="24" spans="1:15" s="7" customFormat="1" x14ac:dyDescent="0.2">
      <c r="A24" s="6" t="s">
        <v>101</v>
      </c>
      <c r="B24" s="6" t="s">
        <v>72</v>
      </c>
      <c r="C24" s="6" t="s">
        <v>102</v>
      </c>
      <c r="D24" s="6" t="s">
        <v>20</v>
      </c>
      <c r="E24" s="13">
        <v>6</v>
      </c>
      <c r="F24" s="6" t="s">
        <v>13</v>
      </c>
      <c r="G24" s="11"/>
      <c r="H24" s="11"/>
      <c r="I24" s="11">
        <f>G24*E24</f>
        <v>0</v>
      </c>
      <c r="J24" s="8">
        <f>H24*E24</f>
        <v>0</v>
      </c>
      <c r="K24" s="6" t="s">
        <v>39</v>
      </c>
      <c r="L24" s="18" t="s">
        <v>103</v>
      </c>
      <c r="M24" s="12"/>
      <c r="N24" s="14"/>
      <c r="O24" s="14"/>
    </row>
    <row r="25" spans="1:15" s="7" customFormat="1" x14ac:dyDescent="0.2">
      <c r="A25" s="6" t="s">
        <v>40</v>
      </c>
      <c r="B25" s="6" t="s">
        <v>104</v>
      </c>
      <c r="D25" s="6" t="s">
        <v>20</v>
      </c>
      <c r="E25" s="13">
        <v>1</v>
      </c>
      <c r="F25" s="6" t="s">
        <v>13</v>
      </c>
      <c r="G25" s="11"/>
      <c r="H25" s="11"/>
      <c r="I25" s="11">
        <f>G25*E25</f>
        <v>0</v>
      </c>
      <c r="J25" s="8">
        <f>H25*E25</f>
        <v>0</v>
      </c>
      <c r="L25" s="24" t="s">
        <v>105</v>
      </c>
      <c r="M25" s="12"/>
      <c r="N25" s="14"/>
      <c r="O25" s="14"/>
    </row>
    <row r="26" spans="1:15" s="7" customFormat="1" x14ac:dyDescent="0.2">
      <c r="A26" s="6" t="s">
        <v>106</v>
      </c>
      <c r="B26" s="6" t="s">
        <v>107</v>
      </c>
      <c r="C26" s="6" t="s">
        <v>108</v>
      </c>
      <c r="D26" s="6" t="s">
        <v>20</v>
      </c>
      <c r="E26" s="13">
        <v>3</v>
      </c>
      <c r="F26" s="6" t="s">
        <v>13</v>
      </c>
      <c r="G26" s="8"/>
      <c r="H26" s="11"/>
      <c r="I26" s="11">
        <f t="shared" ref="I26" si="8">G26*E26</f>
        <v>0</v>
      </c>
      <c r="J26" s="8">
        <f t="shared" ref="J26" si="9">H26*E26</f>
        <v>0</v>
      </c>
      <c r="K26" s="6" t="s">
        <v>109</v>
      </c>
      <c r="L26" s="12"/>
      <c r="M26" s="12"/>
      <c r="N26" s="14"/>
      <c r="O26" s="14"/>
    </row>
    <row r="27" spans="1:15" s="7" customFormat="1" x14ac:dyDescent="0.2">
      <c r="A27" s="28" t="s">
        <v>110</v>
      </c>
      <c r="B27" s="29" t="s">
        <v>111</v>
      </c>
      <c r="C27" s="28"/>
      <c r="D27" s="28" t="s">
        <v>73</v>
      </c>
      <c r="E27" s="30">
        <v>1</v>
      </c>
      <c r="F27" s="6" t="s">
        <v>13</v>
      </c>
      <c r="G27" s="31"/>
      <c r="H27" s="11"/>
      <c r="I27" s="11">
        <f>G27*E27</f>
        <v>0</v>
      </c>
      <c r="J27" s="8">
        <f>H27*E27</f>
        <v>0</v>
      </c>
      <c r="K27" s="6" t="s">
        <v>39</v>
      </c>
      <c r="L27" s="18" t="s">
        <v>112</v>
      </c>
      <c r="M27" s="12"/>
      <c r="N27" s="14"/>
      <c r="O27" s="14"/>
    </row>
    <row r="28" spans="1:15" s="7" customFormat="1" x14ac:dyDescent="0.2">
      <c r="A28" s="58" t="s">
        <v>264</v>
      </c>
      <c r="B28" s="58" t="s">
        <v>265</v>
      </c>
      <c r="C28" s="58" t="s">
        <v>267</v>
      </c>
      <c r="D28" s="58" t="s">
        <v>268</v>
      </c>
      <c r="E28" s="61">
        <v>1</v>
      </c>
      <c r="F28" s="58" t="s">
        <v>13</v>
      </c>
      <c r="G28" s="60"/>
      <c r="H28" s="60"/>
      <c r="I28" s="60">
        <f t="shared" ref="I28:I30" si="10">G28*E28</f>
        <v>0</v>
      </c>
      <c r="J28" s="59">
        <f t="shared" ref="J28:J30" si="11">H28*E28</f>
        <v>0</v>
      </c>
      <c r="K28" s="6">
        <v>210130001</v>
      </c>
      <c r="L28" s="18"/>
      <c r="M28" s="12"/>
      <c r="N28" s="14"/>
      <c r="O28" s="14"/>
    </row>
    <row r="29" spans="1:15" s="7" customFormat="1" x14ac:dyDescent="0.2">
      <c r="A29" s="58" t="s">
        <v>266</v>
      </c>
      <c r="B29" s="58" t="s">
        <v>270</v>
      </c>
      <c r="C29" s="58"/>
      <c r="D29" s="58" t="s">
        <v>268</v>
      </c>
      <c r="E29" s="61">
        <v>1</v>
      </c>
      <c r="F29" s="58" t="s">
        <v>13</v>
      </c>
      <c r="G29" s="60"/>
      <c r="H29" s="60"/>
      <c r="I29" s="60">
        <f t="shared" si="10"/>
        <v>0</v>
      </c>
      <c r="J29" s="59">
        <f t="shared" si="11"/>
        <v>0</v>
      </c>
      <c r="K29" s="6"/>
      <c r="L29" s="18"/>
      <c r="M29" s="12"/>
      <c r="N29" s="14"/>
      <c r="O29" s="14"/>
    </row>
    <row r="30" spans="1:15" s="7" customFormat="1" x14ac:dyDescent="0.2">
      <c r="A30" s="58" t="s">
        <v>269</v>
      </c>
      <c r="B30" s="58" t="s">
        <v>271</v>
      </c>
      <c r="C30" s="58"/>
      <c r="D30" s="58" t="s">
        <v>268</v>
      </c>
      <c r="E30" s="61">
        <v>4</v>
      </c>
      <c r="F30" s="58" t="s">
        <v>5</v>
      </c>
      <c r="G30" s="60"/>
      <c r="H30" s="60"/>
      <c r="I30" s="60">
        <f t="shared" si="10"/>
        <v>0</v>
      </c>
      <c r="J30" s="59">
        <f t="shared" si="11"/>
        <v>0</v>
      </c>
      <c r="K30" s="6"/>
      <c r="L30" s="18"/>
      <c r="M30" s="12"/>
      <c r="N30" s="14"/>
      <c r="O30" s="14"/>
    </row>
    <row r="31" spans="1:15" s="7" customFormat="1" x14ac:dyDescent="0.2">
      <c r="A31" s="6" t="s">
        <v>77</v>
      </c>
      <c r="B31" s="6" t="s">
        <v>78</v>
      </c>
      <c r="C31" s="18" t="s">
        <v>80</v>
      </c>
      <c r="D31" s="6" t="s">
        <v>22</v>
      </c>
      <c r="E31" s="13">
        <v>24</v>
      </c>
      <c r="F31" s="6" t="s">
        <v>13</v>
      </c>
      <c r="G31" s="8"/>
      <c r="H31" s="11"/>
      <c r="I31" s="11">
        <f t="shared" ref="I31:I33" si="12">G31*E31</f>
        <v>0</v>
      </c>
      <c r="J31" s="11">
        <f t="shared" ref="J31:J33" si="13">H31*E31</f>
        <v>0</v>
      </c>
      <c r="K31" s="6">
        <v>210192571</v>
      </c>
      <c r="L31" s="18" t="s">
        <v>121</v>
      </c>
      <c r="M31" s="12"/>
      <c r="N31" s="14"/>
      <c r="O31" s="14"/>
    </row>
    <row r="32" spans="1:15" s="7" customFormat="1" x14ac:dyDescent="0.2">
      <c r="A32" s="6" t="s">
        <v>77</v>
      </c>
      <c r="B32" s="6" t="s">
        <v>78</v>
      </c>
      <c r="C32" s="18" t="s">
        <v>60</v>
      </c>
      <c r="D32" s="6" t="s">
        <v>22</v>
      </c>
      <c r="E32" s="13">
        <v>6</v>
      </c>
      <c r="F32" s="6" t="s">
        <v>13</v>
      </c>
      <c r="G32" s="8"/>
      <c r="H32" s="11"/>
      <c r="I32" s="11">
        <f t="shared" si="12"/>
        <v>0</v>
      </c>
      <c r="J32" s="11">
        <f t="shared" si="13"/>
        <v>0</v>
      </c>
      <c r="K32" s="6">
        <v>210192572</v>
      </c>
      <c r="L32" s="18" t="s">
        <v>121</v>
      </c>
      <c r="M32" s="12"/>
      <c r="N32" s="14"/>
      <c r="O32" s="14"/>
    </row>
    <row r="33" spans="1:15" s="7" customFormat="1" x14ac:dyDescent="0.2">
      <c r="A33" s="6" t="s">
        <v>77</v>
      </c>
      <c r="B33" s="6" t="s">
        <v>78</v>
      </c>
      <c r="C33" s="18" t="s">
        <v>122</v>
      </c>
      <c r="D33" s="6" t="s">
        <v>22</v>
      </c>
      <c r="E33" s="13">
        <v>18</v>
      </c>
      <c r="F33" s="6" t="s">
        <v>13</v>
      </c>
      <c r="G33" s="8"/>
      <c r="H33" s="11"/>
      <c r="I33" s="11">
        <f t="shared" si="12"/>
        <v>0</v>
      </c>
      <c r="J33" s="11">
        <f t="shared" si="13"/>
        <v>0</v>
      </c>
      <c r="K33" s="6">
        <v>210192576</v>
      </c>
      <c r="L33" s="18" t="s">
        <v>121</v>
      </c>
      <c r="M33" s="12"/>
      <c r="N33" s="14"/>
      <c r="O33" s="14"/>
    </row>
    <row r="34" spans="1:15" s="7" customFormat="1" x14ac:dyDescent="0.2">
      <c r="A34" s="6"/>
      <c r="B34" s="19"/>
      <c r="C34" s="6"/>
      <c r="D34" s="6"/>
      <c r="E34" s="13"/>
      <c r="F34" s="6"/>
      <c r="G34" s="8"/>
      <c r="H34" s="8"/>
      <c r="I34" s="8"/>
      <c r="J34" s="8"/>
      <c r="L34" s="25"/>
      <c r="N34" s="14"/>
      <c r="O34" s="14"/>
    </row>
    <row r="35" spans="1:15" s="7" customFormat="1" x14ac:dyDescent="0.2">
      <c r="A35" s="6" t="s">
        <v>28</v>
      </c>
      <c r="B35" s="19"/>
      <c r="C35" s="6"/>
      <c r="D35" s="6"/>
      <c r="E35" s="13"/>
      <c r="F35" s="6"/>
      <c r="G35" s="8"/>
      <c r="I35" s="8">
        <f>SUM(I8:I34)</f>
        <v>0</v>
      </c>
      <c r="J35" s="8"/>
      <c r="L35" s="25"/>
      <c r="N35" s="14"/>
      <c r="O35" s="14"/>
    </row>
    <row r="36" spans="1:15" x14ac:dyDescent="0.2">
      <c r="A36" s="6" t="s">
        <v>81</v>
      </c>
      <c r="I36" s="3"/>
      <c r="J36" s="3">
        <f>SUM(J8:J35)</f>
        <v>0</v>
      </c>
    </row>
    <row r="37" spans="1:15" x14ac:dyDescent="0.2">
      <c r="A37" s="6"/>
      <c r="I37" s="3"/>
      <c r="J37" s="3"/>
    </row>
    <row r="38" spans="1:15" x14ac:dyDescent="0.2">
      <c r="A38" s="32" t="s">
        <v>82</v>
      </c>
      <c r="B38" s="33"/>
      <c r="C38" s="33"/>
      <c r="D38" s="33"/>
      <c r="E38" s="33"/>
      <c r="F38" s="33"/>
      <c r="G38" s="33"/>
      <c r="I38" s="34"/>
      <c r="J38" s="41">
        <f>J36+I35</f>
        <v>0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&amp;L&amp;"Arial,Obyčejné"PD BKOM Masná - nová serverovna&amp;R&amp;"Arial,Obyčejné"JP</oddHead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D52" sqref="D52"/>
    </sheetView>
  </sheetViews>
  <sheetFormatPr defaultRowHeight="12.75" x14ac:dyDescent="0.2"/>
  <cols>
    <col min="1" max="1" width="26.83203125" customWidth="1"/>
    <col min="2" max="3" width="13.83203125" customWidth="1"/>
    <col min="4" max="4" width="5.83203125" customWidth="1"/>
    <col min="5" max="5" width="7.83203125" customWidth="1"/>
    <col min="6" max="6" width="3.83203125" customWidth="1"/>
    <col min="7" max="8" width="10.83203125" customWidth="1"/>
    <col min="9" max="9" width="11.83203125" customWidth="1"/>
    <col min="10" max="10" width="11.83203125" style="4" customWidth="1"/>
    <col min="11" max="11" width="11.83203125" customWidth="1"/>
    <col min="12" max="12" width="9.33203125" style="4"/>
  </cols>
  <sheetData>
    <row r="1" spans="1:15" ht="25.5" x14ac:dyDescent="0.35">
      <c r="B1" s="2" t="s">
        <v>83</v>
      </c>
    </row>
    <row r="2" spans="1:15" x14ac:dyDescent="0.2">
      <c r="A2" t="s">
        <v>64</v>
      </c>
      <c r="C2" t="s">
        <v>123</v>
      </c>
      <c r="E2">
        <v>2</v>
      </c>
      <c r="F2" t="s">
        <v>13</v>
      </c>
    </row>
    <row r="4" spans="1:15" x14ac:dyDescent="0.2">
      <c r="A4" t="s">
        <v>65</v>
      </c>
      <c r="C4">
        <v>202</v>
      </c>
    </row>
    <row r="5" spans="1:15" x14ac:dyDescent="0.2">
      <c r="H5" s="3"/>
    </row>
    <row r="6" spans="1:15" s="7" customFormat="1" x14ac:dyDescent="0.2">
      <c r="A6" s="6" t="s">
        <v>33</v>
      </c>
      <c r="E6" s="19" t="s">
        <v>34</v>
      </c>
      <c r="F6" s="6" t="s">
        <v>12</v>
      </c>
      <c r="G6" s="11" t="s">
        <v>29</v>
      </c>
      <c r="H6" s="11" t="s">
        <v>30</v>
      </c>
      <c r="I6" s="11" t="s">
        <v>31</v>
      </c>
      <c r="J6" s="11" t="s">
        <v>32</v>
      </c>
      <c r="K6" s="6" t="s">
        <v>66</v>
      </c>
      <c r="L6" s="18"/>
    </row>
    <row r="8" spans="1:15" s="7" customFormat="1" x14ac:dyDescent="0.2">
      <c r="A8" s="6" t="s">
        <v>124</v>
      </c>
      <c r="B8" s="6" t="s">
        <v>125</v>
      </c>
      <c r="D8" s="6" t="s">
        <v>20</v>
      </c>
      <c r="E8" s="13">
        <v>1</v>
      </c>
      <c r="F8" s="6" t="s">
        <v>13</v>
      </c>
      <c r="G8" s="11"/>
      <c r="H8" s="11"/>
      <c r="I8" s="11">
        <f>G8*E8</f>
        <v>0</v>
      </c>
      <c r="J8" s="8">
        <f>H8*E8</f>
        <v>0</v>
      </c>
      <c r="K8" s="6" t="s">
        <v>38</v>
      </c>
      <c r="L8" s="24"/>
      <c r="M8" s="12"/>
      <c r="N8" s="14"/>
      <c r="O8" s="14"/>
    </row>
    <row r="9" spans="1:15" s="7" customFormat="1" x14ac:dyDescent="0.2">
      <c r="A9" s="6" t="s">
        <v>126</v>
      </c>
      <c r="B9" s="6" t="s">
        <v>127</v>
      </c>
      <c r="D9" s="6" t="s">
        <v>20</v>
      </c>
      <c r="E9" s="13">
        <v>1</v>
      </c>
      <c r="F9" s="6" t="s">
        <v>13</v>
      </c>
      <c r="G9" s="11"/>
      <c r="H9" s="11"/>
      <c r="I9" s="11">
        <f>G9*E9</f>
        <v>0</v>
      </c>
      <c r="J9" s="8">
        <f>H9*E9</f>
        <v>0</v>
      </c>
      <c r="K9" s="6" t="s">
        <v>38</v>
      </c>
      <c r="L9" s="24"/>
      <c r="M9" s="12"/>
      <c r="N9" s="14"/>
      <c r="O9" s="14"/>
    </row>
    <row r="10" spans="1:15" s="7" customFormat="1" x14ac:dyDescent="0.2">
      <c r="A10" s="6" t="s">
        <v>98</v>
      </c>
      <c r="B10" s="6" t="s">
        <v>19</v>
      </c>
      <c r="C10" s="6" t="s">
        <v>70</v>
      </c>
      <c r="D10" s="6" t="s">
        <v>20</v>
      </c>
      <c r="E10" s="13">
        <v>1</v>
      </c>
      <c r="F10" s="6" t="s">
        <v>13</v>
      </c>
      <c r="G10" s="11"/>
      <c r="H10" s="11"/>
      <c r="I10" s="11">
        <f t="shared" ref="I10:I13" si="0">G10*E10</f>
        <v>0</v>
      </c>
      <c r="J10" s="8">
        <f t="shared" ref="J10:J13" si="1">H10*E10</f>
        <v>0</v>
      </c>
      <c r="K10" s="6" t="s">
        <v>38</v>
      </c>
      <c r="L10" s="18" t="s">
        <v>99</v>
      </c>
      <c r="M10" s="12"/>
      <c r="N10" s="14"/>
      <c r="O10" s="14"/>
    </row>
    <row r="11" spans="1:15" s="7" customFormat="1" x14ac:dyDescent="0.2">
      <c r="A11" s="6" t="s">
        <v>98</v>
      </c>
      <c r="B11" s="6" t="s">
        <v>72</v>
      </c>
      <c r="C11" s="6" t="s">
        <v>71</v>
      </c>
      <c r="D11" s="6" t="s">
        <v>20</v>
      </c>
      <c r="E11" s="13">
        <v>8</v>
      </c>
      <c r="F11" s="6" t="s">
        <v>13</v>
      </c>
      <c r="G11" s="11"/>
      <c r="H11" s="11"/>
      <c r="I11" s="11">
        <f t="shared" si="0"/>
        <v>0</v>
      </c>
      <c r="J11" s="8">
        <f t="shared" si="1"/>
        <v>0</v>
      </c>
      <c r="K11" s="6" t="s">
        <v>39</v>
      </c>
      <c r="L11" s="18" t="s">
        <v>99</v>
      </c>
      <c r="M11" s="12"/>
      <c r="N11" s="14"/>
      <c r="O11" s="14"/>
    </row>
    <row r="12" spans="1:15" s="7" customFormat="1" x14ac:dyDescent="0.2">
      <c r="A12" s="6" t="s">
        <v>128</v>
      </c>
      <c r="B12" s="6" t="s">
        <v>129</v>
      </c>
      <c r="C12" s="6" t="s">
        <v>130</v>
      </c>
      <c r="D12" s="6" t="s">
        <v>131</v>
      </c>
      <c r="E12" s="13">
        <v>1</v>
      </c>
      <c r="F12" s="6" t="s">
        <v>13</v>
      </c>
      <c r="G12" s="40"/>
      <c r="H12" s="11"/>
      <c r="I12" s="11">
        <f t="shared" si="0"/>
        <v>0</v>
      </c>
      <c r="J12" s="8">
        <f t="shared" si="1"/>
        <v>0</v>
      </c>
      <c r="K12" s="6" t="s">
        <v>132</v>
      </c>
      <c r="L12" s="18" t="s">
        <v>133</v>
      </c>
      <c r="M12" s="12"/>
      <c r="N12" s="14"/>
      <c r="O12" s="14"/>
    </row>
    <row r="13" spans="1:15" s="7" customFormat="1" x14ac:dyDescent="0.2">
      <c r="A13" s="6" t="s">
        <v>134</v>
      </c>
      <c r="B13" s="6" t="s">
        <v>135</v>
      </c>
      <c r="D13" s="6" t="s">
        <v>20</v>
      </c>
      <c r="E13" s="13">
        <v>1</v>
      </c>
      <c r="F13" s="6" t="s">
        <v>13</v>
      </c>
      <c r="G13" s="11"/>
      <c r="H13" s="11"/>
      <c r="I13" s="11">
        <f t="shared" si="0"/>
        <v>0</v>
      </c>
      <c r="J13" s="8">
        <f t="shared" si="1"/>
        <v>0</v>
      </c>
      <c r="K13" s="22"/>
      <c r="L13" s="24"/>
      <c r="M13" s="12"/>
      <c r="N13" s="14"/>
      <c r="O13" s="14"/>
    </row>
    <row r="14" spans="1:15" s="7" customFormat="1" x14ac:dyDescent="0.2">
      <c r="A14" s="6" t="s">
        <v>74</v>
      </c>
      <c r="B14" s="6" t="s">
        <v>136</v>
      </c>
      <c r="C14" s="6" t="s">
        <v>137</v>
      </c>
      <c r="D14" s="6" t="s">
        <v>20</v>
      </c>
      <c r="E14" s="13">
        <v>2</v>
      </c>
      <c r="F14" s="6" t="s">
        <v>13</v>
      </c>
      <c r="G14" s="11"/>
      <c r="H14" s="11"/>
      <c r="I14" s="11">
        <f>G14*E14</f>
        <v>0</v>
      </c>
      <c r="J14" s="8">
        <f>H14*E14</f>
        <v>0</v>
      </c>
      <c r="K14" s="6" t="s">
        <v>39</v>
      </c>
      <c r="L14" s="18" t="s">
        <v>138</v>
      </c>
      <c r="M14" s="12"/>
      <c r="N14" s="14"/>
      <c r="O14" s="14"/>
    </row>
    <row r="15" spans="1:15" s="7" customFormat="1" x14ac:dyDescent="0.2">
      <c r="A15" s="7" t="s">
        <v>139</v>
      </c>
      <c r="B15" s="7" t="s">
        <v>140</v>
      </c>
      <c r="D15" s="6" t="s">
        <v>20</v>
      </c>
      <c r="E15" s="13">
        <v>1</v>
      </c>
      <c r="F15" s="6" t="s">
        <v>13</v>
      </c>
      <c r="G15" s="8"/>
      <c r="H15" s="11"/>
      <c r="I15" s="11">
        <f>G15*E15</f>
        <v>0</v>
      </c>
      <c r="J15" s="8">
        <f>H15*E15</f>
        <v>0</v>
      </c>
      <c r="K15" s="22"/>
      <c r="L15" s="24"/>
      <c r="M15" s="12"/>
      <c r="N15" s="14"/>
      <c r="O15" s="14"/>
    </row>
    <row r="16" spans="1:15" s="7" customFormat="1" x14ac:dyDescent="0.2">
      <c r="A16" s="6" t="s">
        <v>77</v>
      </c>
      <c r="B16" s="6" t="s">
        <v>78</v>
      </c>
      <c r="C16" s="18" t="s">
        <v>80</v>
      </c>
      <c r="D16" s="6" t="s">
        <v>22</v>
      </c>
      <c r="E16" s="13">
        <v>2</v>
      </c>
      <c r="F16" s="6" t="s">
        <v>13</v>
      </c>
      <c r="G16" s="8"/>
      <c r="H16" s="11"/>
      <c r="I16" s="11">
        <f t="shared" ref="I16" si="2">G16*E16</f>
        <v>0</v>
      </c>
      <c r="J16" s="11">
        <f t="shared" ref="J16" si="3">H16*E16</f>
        <v>0</v>
      </c>
      <c r="K16" s="6">
        <v>210192571</v>
      </c>
      <c r="L16" s="18" t="s">
        <v>121</v>
      </c>
      <c r="M16" s="12"/>
      <c r="N16" s="14"/>
      <c r="O16" s="14"/>
    </row>
    <row r="17" spans="1:15" s="7" customFormat="1" x14ac:dyDescent="0.2">
      <c r="A17" s="6"/>
      <c r="B17" s="19"/>
      <c r="C17" s="6"/>
      <c r="D17" s="6"/>
      <c r="E17" s="13"/>
      <c r="F17" s="6"/>
      <c r="G17" s="8"/>
      <c r="H17" s="8"/>
      <c r="I17" s="8"/>
      <c r="J17" s="8"/>
      <c r="L17" s="25"/>
      <c r="N17" s="14"/>
      <c r="O17" s="14"/>
    </row>
    <row r="18" spans="1:15" s="7" customFormat="1" x14ac:dyDescent="0.2">
      <c r="A18" s="6" t="s">
        <v>28</v>
      </c>
      <c r="B18" s="19"/>
      <c r="C18" s="6"/>
      <c r="D18" s="6"/>
      <c r="E18" s="13"/>
      <c r="F18" s="6"/>
      <c r="G18" s="8"/>
      <c r="I18" s="8">
        <f>SUM(I8:I17)</f>
        <v>0</v>
      </c>
      <c r="J18" s="8"/>
      <c r="L18" s="25"/>
      <c r="N18" s="14"/>
      <c r="O18" s="14"/>
    </row>
    <row r="19" spans="1:15" x14ac:dyDescent="0.2">
      <c r="A19" s="6" t="s">
        <v>81</v>
      </c>
      <c r="I19" s="3"/>
      <c r="J19" s="3">
        <f>SUM(J8:J18)</f>
        <v>0</v>
      </c>
    </row>
    <row r="20" spans="1:15" x14ac:dyDescent="0.2">
      <c r="A20" s="6"/>
      <c r="I20" s="3"/>
      <c r="J20" s="3"/>
    </row>
    <row r="21" spans="1:15" x14ac:dyDescent="0.2">
      <c r="A21" s="32" t="s">
        <v>82</v>
      </c>
      <c r="B21" s="33"/>
      <c r="C21" s="33"/>
      <c r="D21" s="33"/>
      <c r="E21" s="33"/>
      <c r="F21" s="33"/>
      <c r="G21" s="33"/>
      <c r="I21" s="34"/>
      <c r="J21" s="41">
        <f>J19+I18</f>
        <v>0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&amp;L&amp;"Arial,Obyčejné"PD BKOM Masná - nová serverovna&amp;R&amp;"Arial,Obyčejné"JP</oddHead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E28" sqref="E28"/>
    </sheetView>
  </sheetViews>
  <sheetFormatPr defaultRowHeight="12.75" x14ac:dyDescent="0.2"/>
  <cols>
    <col min="1" max="1" width="26.83203125" customWidth="1"/>
    <col min="2" max="3" width="13.83203125" customWidth="1"/>
    <col min="4" max="4" width="5.83203125" customWidth="1"/>
    <col min="5" max="5" width="7.83203125" customWidth="1"/>
    <col min="6" max="6" width="3.83203125" customWidth="1"/>
    <col min="7" max="8" width="10.83203125" customWidth="1"/>
    <col min="9" max="9" width="11.83203125" customWidth="1"/>
    <col min="10" max="10" width="11.83203125" style="4" customWidth="1"/>
    <col min="11" max="11" width="11.83203125" customWidth="1"/>
    <col min="12" max="12" width="9.33203125" style="4"/>
  </cols>
  <sheetData>
    <row r="1" spans="1:12" ht="25.5" x14ac:dyDescent="0.35">
      <c r="B1" s="2" t="s">
        <v>141</v>
      </c>
    </row>
    <row r="2" spans="1:12" x14ac:dyDescent="0.2">
      <c r="A2" t="s">
        <v>64</v>
      </c>
      <c r="C2" t="s">
        <v>157</v>
      </c>
      <c r="E2">
        <v>2</v>
      </c>
      <c r="F2" t="s">
        <v>13</v>
      </c>
    </row>
    <row r="4" spans="1:12" x14ac:dyDescent="0.2">
      <c r="A4" t="s">
        <v>65</v>
      </c>
    </row>
    <row r="5" spans="1:12" x14ac:dyDescent="0.2">
      <c r="H5" s="3"/>
    </row>
    <row r="6" spans="1:12" s="7" customFormat="1" x14ac:dyDescent="0.2">
      <c r="A6" s="6" t="s">
        <v>33</v>
      </c>
      <c r="E6" s="19" t="s">
        <v>34</v>
      </c>
      <c r="F6" s="6" t="s">
        <v>12</v>
      </c>
      <c r="G6" s="11" t="s">
        <v>29</v>
      </c>
      <c r="H6" s="11"/>
      <c r="I6" s="11" t="s">
        <v>31</v>
      </c>
      <c r="J6" s="11"/>
      <c r="K6" s="6"/>
      <c r="L6" s="18"/>
    </row>
    <row r="7" spans="1:12" s="7" customFormat="1" x14ac:dyDescent="0.2">
      <c r="A7" s="6"/>
      <c r="E7" s="19"/>
      <c r="F7" s="6"/>
      <c r="G7" s="11"/>
      <c r="H7" s="11"/>
      <c r="I7" s="11"/>
      <c r="J7" s="11"/>
      <c r="K7" s="6"/>
      <c r="L7" s="18"/>
    </row>
    <row r="8" spans="1:12" s="7" customFormat="1" x14ac:dyDescent="0.2">
      <c r="A8" s="6" t="s">
        <v>143</v>
      </c>
      <c r="B8" s="7" t="s">
        <v>142</v>
      </c>
      <c r="E8" s="19">
        <v>1</v>
      </c>
      <c r="F8" s="6" t="s">
        <v>13</v>
      </c>
      <c r="G8" s="11"/>
      <c r="H8" s="11"/>
      <c r="I8" s="11">
        <f>G8*E8</f>
        <v>0</v>
      </c>
      <c r="J8" s="11"/>
      <c r="K8" s="6"/>
      <c r="L8" s="18"/>
    </row>
    <row r="9" spans="1:12" s="7" customFormat="1" x14ac:dyDescent="0.2">
      <c r="A9" s="6" t="s">
        <v>153</v>
      </c>
      <c r="E9" s="19"/>
      <c r="F9" s="6"/>
      <c r="G9" s="11"/>
      <c r="H9" s="11"/>
      <c r="I9" s="11"/>
      <c r="J9" s="11"/>
      <c r="K9" s="6"/>
      <c r="L9" s="18"/>
    </row>
    <row r="10" spans="1:12" x14ac:dyDescent="0.2">
      <c r="A10" s="6" t="s">
        <v>144</v>
      </c>
      <c r="B10" t="s">
        <v>154</v>
      </c>
      <c r="E10">
        <v>1</v>
      </c>
      <c r="F10" s="6" t="s">
        <v>13</v>
      </c>
      <c r="G10" s="3"/>
      <c r="I10" s="11">
        <f>G10*E10</f>
        <v>0</v>
      </c>
    </row>
    <row r="11" spans="1:12" x14ac:dyDescent="0.2">
      <c r="A11" s="58" t="s">
        <v>275</v>
      </c>
      <c r="F11" s="6"/>
      <c r="G11" s="3"/>
      <c r="I11" s="11"/>
    </row>
    <row r="12" spans="1:12" x14ac:dyDescent="0.2">
      <c r="A12" s="6" t="s">
        <v>145</v>
      </c>
      <c r="C12" t="s">
        <v>146</v>
      </c>
      <c r="E12">
        <v>1</v>
      </c>
      <c r="F12" s="6" t="s">
        <v>13</v>
      </c>
      <c r="G12" s="3"/>
      <c r="I12" s="11">
        <f t="shared" ref="I12:I14" si="0">G12*E12</f>
        <v>0</v>
      </c>
    </row>
    <row r="13" spans="1:12" x14ac:dyDescent="0.2">
      <c r="A13" s="6" t="s">
        <v>147</v>
      </c>
      <c r="C13" t="s">
        <v>148</v>
      </c>
      <c r="E13" s="19">
        <v>1</v>
      </c>
      <c r="F13" s="6" t="s">
        <v>13</v>
      </c>
      <c r="G13" s="3"/>
      <c r="I13" s="11">
        <f t="shared" si="0"/>
        <v>0</v>
      </c>
    </row>
    <row r="14" spans="1:12" x14ac:dyDescent="0.2">
      <c r="A14" s="6" t="s">
        <v>149</v>
      </c>
      <c r="C14" t="s">
        <v>150</v>
      </c>
      <c r="E14" s="19">
        <v>1</v>
      </c>
      <c r="F14" s="6" t="s">
        <v>13</v>
      </c>
      <c r="G14" s="3"/>
      <c r="I14" s="11">
        <f t="shared" si="0"/>
        <v>0</v>
      </c>
    </row>
    <row r="15" spans="1:12" x14ac:dyDescent="0.2">
      <c r="A15" s="6" t="s">
        <v>155</v>
      </c>
      <c r="F15" s="6"/>
      <c r="G15" s="3"/>
    </row>
    <row r="16" spans="1:12" x14ac:dyDescent="0.2">
      <c r="A16" s="6" t="s">
        <v>156</v>
      </c>
      <c r="F16" s="6"/>
      <c r="G16" s="3"/>
      <c r="I16" s="11"/>
    </row>
    <row r="17" spans="1:9" x14ac:dyDescent="0.2">
      <c r="A17" s="6" t="s">
        <v>151</v>
      </c>
      <c r="C17" t="s">
        <v>152</v>
      </c>
      <c r="E17">
        <v>1</v>
      </c>
      <c r="F17" s="6" t="s">
        <v>13</v>
      </c>
      <c r="G17" s="3"/>
      <c r="I17" s="11">
        <f t="shared" ref="I17" si="1">G17*E17</f>
        <v>0</v>
      </c>
    </row>
    <row r="18" spans="1:9" x14ac:dyDescent="0.2">
      <c r="A18" s="6"/>
    </row>
    <row r="19" spans="1:9" x14ac:dyDescent="0.2">
      <c r="A19" s="32" t="s">
        <v>82</v>
      </c>
      <c r="B19" s="33"/>
      <c r="C19" s="33"/>
      <c r="D19" s="33"/>
      <c r="E19" s="33"/>
      <c r="F19" s="33"/>
      <c r="G19" s="33"/>
      <c r="I19" s="41">
        <f>SUM(I8:I18)</f>
        <v>0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&amp;L&amp;"Arial,Obyčejné"PD BKOM Masná - nová serverovna&amp;R&amp;"Arial,Obyčejné"JP</oddHead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I54"/>
  <sheetViews>
    <sheetView zoomScale="99" zoomScaleNormal="99" workbookViewId="0">
      <selection activeCell="D40" sqref="D40"/>
    </sheetView>
  </sheetViews>
  <sheetFormatPr defaultRowHeight="12" customHeight="1" x14ac:dyDescent="0.2"/>
  <cols>
    <col min="1" max="1" width="8.83203125" style="46" customWidth="1"/>
    <col min="2" max="2" width="7.5" style="46" customWidth="1"/>
    <col min="3" max="4" width="24.83203125" style="46" customWidth="1"/>
    <col min="5" max="5" width="14.1640625" style="46" hidden="1" customWidth="1"/>
    <col min="6" max="6" width="18.83203125" style="46" customWidth="1"/>
    <col min="7" max="7" width="11.5" style="46" customWidth="1"/>
    <col min="8" max="9" width="8.83203125" style="47" customWidth="1"/>
    <col min="10" max="256" width="9.33203125" style="48"/>
    <col min="257" max="257" width="8.83203125" style="48" customWidth="1"/>
    <col min="258" max="258" width="7.5" style="48" customWidth="1"/>
    <col min="259" max="260" width="24.83203125" style="48" customWidth="1"/>
    <col min="261" max="261" width="0" style="48" hidden="1" customWidth="1"/>
    <col min="262" max="262" width="18.83203125" style="48" customWidth="1"/>
    <col min="263" max="263" width="11.5" style="48" customWidth="1"/>
    <col min="264" max="265" width="8.83203125" style="48" customWidth="1"/>
    <col min="266" max="512" width="9.33203125" style="48"/>
    <col min="513" max="513" width="8.83203125" style="48" customWidth="1"/>
    <col min="514" max="514" width="7.5" style="48" customWidth="1"/>
    <col min="515" max="516" width="24.83203125" style="48" customWidth="1"/>
    <col min="517" max="517" width="0" style="48" hidden="1" customWidth="1"/>
    <col min="518" max="518" width="18.83203125" style="48" customWidth="1"/>
    <col min="519" max="519" width="11.5" style="48" customWidth="1"/>
    <col min="520" max="521" width="8.83203125" style="48" customWidth="1"/>
    <col min="522" max="768" width="9.33203125" style="48"/>
    <col min="769" max="769" width="8.83203125" style="48" customWidth="1"/>
    <col min="770" max="770" width="7.5" style="48" customWidth="1"/>
    <col min="771" max="772" width="24.83203125" style="48" customWidth="1"/>
    <col min="773" max="773" width="0" style="48" hidden="1" customWidth="1"/>
    <col min="774" max="774" width="18.83203125" style="48" customWidth="1"/>
    <col min="775" max="775" width="11.5" style="48" customWidth="1"/>
    <col min="776" max="777" width="8.83203125" style="48" customWidth="1"/>
    <col min="778" max="1024" width="9.33203125" style="48"/>
    <col min="1025" max="1025" width="8.83203125" style="48" customWidth="1"/>
    <col min="1026" max="1026" width="7.5" style="48" customWidth="1"/>
    <col min="1027" max="1028" width="24.83203125" style="48" customWidth="1"/>
    <col min="1029" max="1029" width="0" style="48" hidden="1" customWidth="1"/>
    <col min="1030" max="1030" width="18.83203125" style="48" customWidth="1"/>
    <col min="1031" max="1031" width="11.5" style="48" customWidth="1"/>
    <col min="1032" max="1033" width="8.83203125" style="48" customWidth="1"/>
    <col min="1034" max="1280" width="9.33203125" style="48"/>
    <col min="1281" max="1281" width="8.83203125" style="48" customWidth="1"/>
    <col min="1282" max="1282" width="7.5" style="48" customWidth="1"/>
    <col min="1283" max="1284" width="24.83203125" style="48" customWidth="1"/>
    <col min="1285" max="1285" width="0" style="48" hidden="1" customWidth="1"/>
    <col min="1286" max="1286" width="18.83203125" style="48" customWidth="1"/>
    <col min="1287" max="1287" width="11.5" style="48" customWidth="1"/>
    <col min="1288" max="1289" width="8.83203125" style="48" customWidth="1"/>
    <col min="1290" max="1536" width="9.33203125" style="48"/>
    <col min="1537" max="1537" width="8.83203125" style="48" customWidth="1"/>
    <col min="1538" max="1538" width="7.5" style="48" customWidth="1"/>
    <col min="1539" max="1540" width="24.83203125" style="48" customWidth="1"/>
    <col min="1541" max="1541" width="0" style="48" hidden="1" customWidth="1"/>
    <col min="1542" max="1542" width="18.83203125" style="48" customWidth="1"/>
    <col min="1543" max="1543" width="11.5" style="48" customWidth="1"/>
    <col min="1544" max="1545" width="8.83203125" style="48" customWidth="1"/>
    <col min="1546" max="1792" width="9.33203125" style="48"/>
    <col min="1793" max="1793" width="8.83203125" style="48" customWidth="1"/>
    <col min="1794" max="1794" width="7.5" style="48" customWidth="1"/>
    <col min="1795" max="1796" width="24.83203125" style="48" customWidth="1"/>
    <col min="1797" max="1797" width="0" style="48" hidden="1" customWidth="1"/>
    <col min="1798" max="1798" width="18.83203125" style="48" customWidth="1"/>
    <col min="1799" max="1799" width="11.5" style="48" customWidth="1"/>
    <col min="1800" max="1801" width="8.83203125" style="48" customWidth="1"/>
    <col min="1802" max="2048" width="9.33203125" style="48"/>
    <col min="2049" max="2049" width="8.83203125" style="48" customWidth="1"/>
    <col min="2050" max="2050" width="7.5" style="48" customWidth="1"/>
    <col min="2051" max="2052" width="24.83203125" style="48" customWidth="1"/>
    <col min="2053" max="2053" width="0" style="48" hidden="1" customWidth="1"/>
    <col min="2054" max="2054" width="18.83203125" style="48" customWidth="1"/>
    <col min="2055" max="2055" width="11.5" style="48" customWidth="1"/>
    <col min="2056" max="2057" width="8.83203125" style="48" customWidth="1"/>
    <col min="2058" max="2304" width="9.33203125" style="48"/>
    <col min="2305" max="2305" width="8.83203125" style="48" customWidth="1"/>
    <col min="2306" max="2306" width="7.5" style="48" customWidth="1"/>
    <col min="2307" max="2308" width="24.83203125" style="48" customWidth="1"/>
    <col min="2309" max="2309" width="0" style="48" hidden="1" customWidth="1"/>
    <col min="2310" max="2310" width="18.83203125" style="48" customWidth="1"/>
    <col min="2311" max="2311" width="11.5" style="48" customWidth="1"/>
    <col min="2312" max="2313" width="8.83203125" style="48" customWidth="1"/>
    <col min="2314" max="2560" width="9.33203125" style="48"/>
    <col min="2561" max="2561" width="8.83203125" style="48" customWidth="1"/>
    <col min="2562" max="2562" width="7.5" style="48" customWidth="1"/>
    <col min="2563" max="2564" width="24.83203125" style="48" customWidth="1"/>
    <col min="2565" max="2565" width="0" style="48" hidden="1" customWidth="1"/>
    <col min="2566" max="2566" width="18.83203125" style="48" customWidth="1"/>
    <col min="2567" max="2567" width="11.5" style="48" customWidth="1"/>
    <col min="2568" max="2569" width="8.83203125" style="48" customWidth="1"/>
    <col min="2570" max="2816" width="9.33203125" style="48"/>
    <col min="2817" max="2817" width="8.83203125" style="48" customWidth="1"/>
    <col min="2818" max="2818" width="7.5" style="48" customWidth="1"/>
    <col min="2819" max="2820" width="24.83203125" style="48" customWidth="1"/>
    <col min="2821" max="2821" width="0" style="48" hidden="1" customWidth="1"/>
    <col min="2822" max="2822" width="18.83203125" style="48" customWidth="1"/>
    <col min="2823" max="2823" width="11.5" style="48" customWidth="1"/>
    <col min="2824" max="2825" width="8.83203125" style="48" customWidth="1"/>
    <col min="2826" max="3072" width="9.33203125" style="48"/>
    <col min="3073" max="3073" width="8.83203125" style="48" customWidth="1"/>
    <col min="3074" max="3074" width="7.5" style="48" customWidth="1"/>
    <col min="3075" max="3076" width="24.83203125" style="48" customWidth="1"/>
    <col min="3077" max="3077" width="0" style="48" hidden="1" customWidth="1"/>
    <col min="3078" max="3078" width="18.83203125" style="48" customWidth="1"/>
    <col min="3079" max="3079" width="11.5" style="48" customWidth="1"/>
    <col min="3080" max="3081" width="8.83203125" style="48" customWidth="1"/>
    <col min="3082" max="3328" width="9.33203125" style="48"/>
    <col min="3329" max="3329" width="8.83203125" style="48" customWidth="1"/>
    <col min="3330" max="3330" width="7.5" style="48" customWidth="1"/>
    <col min="3331" max="3332" width="24.83203125" style="48" customWidth="1"/>
    <col min="3333" max="3333" width="0" style="48" hidden="1" customWidth="1"/>
    <col min="3334" max="3334" width="18.83203125" style="48" customWidth="1"/>
    <col min="3335" max="3335" width="11.5" style="48" customWidth="1"/>
    <col min="3336" max="3337" width="8.83203125" style="48" customWidth="1"/>
    <col min="3338" max="3584" width="9.33203125" style="48"/>
    <col min="3585" max="3585" width="8.83203125" style="48" customWidth="1"/>
    <col min="3586" max="3586" width="7.5" style="48" customWidth="1"/>
    <col min="3587" max="3588" width="24.83203125" style="48" customWidth="1"/>
    <col min="3589" max="3589" width="0" style="48" hidden="1" customWidth="1"/>
    <col min="3590" max="3590" width="18.83203125" style="48" customWidth="1"/>
    <col min="3591" max="3591" width="11.5" style="48" customWidth="1"/>
    <col min="3592" max="3593" width="8.83203125" style="48" customWidth="1"/>
    <col min="3594" max="3840" width="9.33203125" style="48"/>
    <col min="3841" max="3841" width="8.83203125" style="48" customWidth="1"/>
    <col min="3842" max="3842" width="7.5" style="48" customWidth="1"/>
    <col min="3843" max="3844" width="24.83203125" style="48" customWidth="1"/>
    <col min="3845" max="3845" width="0" style="48" hidden="1" customWidth="1"/>
    <col min="3846" max="3846" width="18.83203125" style="48" customWidth="1"/>
    <col min="3847" max="3847" width="11.5" style="48" customWidth="1"/>
    <col min="3848" max="3849" width="8.83203125" style="48" customWidth="1"/>
    <col min="3850" max="4096" width="9.33203125" style="48"/>
    <col min="4097" max="4097" width="8.83203125" style="48" customWidth="1"/>
    <col min="4098" max="4098" width="7.5" style="48" customWidth="1"/>
    <col min="4099" max="4100" width="24.83203125" style="48" customWidth="1"/>
    <col min="4101" max="4101" width="0" style="48" hidden="1" customWidth="1"/>
    <col min="4102" max="4102" width="18.83203125" style="48" customWidth="1"/>
    <col min="4103" max="4103" width="11.5" style="48" customWidth="1"/>
    <col min="4104" max="4105" width="8.83203125" style="48" customWidth="1"/>
    <col min="4106" max="4352" width="9.33203125" style="48"/>
    <col min="4353" max="4353" width="8.83203125" style="48" customWidth="1"/>
    <col min="4354" max="4354" width="7.5" style="48" customWidth="1"/>
    <col min="4355" max="4356" width="24.83203125" style="48" customWidth="1"/>
    <col min="4357" max="4357" width="0" style="48" hidden="1" customWidth="1"/>
    <col min="4358" max="4358" width="18.83203125" style="48" customWidth="1"/>
    <col min="4359" max="4359" width="11.5" style="48" customWidth="1"/>
    <col min="4360" max="4361" width="8.83203125" style="48" customWidth="1"/>
    <col min="4362" max="4608" width="9.33203125" style="48"/>
    <col min="4609" max="4609" width="8.83203125" style="48" customWidth="1"/>
    <col min="4610" max="4610" width="7.5" style="48" customWidth="1"/>
    <col min="4611" max="4612" width="24.83203125" style="48" customWidth="1"/>
    <col min="4613" max="4613" width="0" style="48" hidden="1" customWidth="1"/>
    <col min="4614" max="4614" width="18.83203125" style="48" customWidth="1"/>
    <col min="4615" max="4615" width="11.5" style="48" customWidth="1"/>
    <col min="4616" max="4617" width="8.83203125" style="48" customWidth="1"/>
    <col min="4618" max="4864" width="9.33203125" style="48"/>
    <col min="4865" max="4865" width="8.83203125" style="48" customWidth="1"/>
    <col min="4866" max="4866" width="7.5" style="48" customWidth="1"/>
    <col min="4867" max="4868" width="24.83203125" style="48" customWidth="1"/>
    <col min="4869" max="4869" width="0" style="48" hidden="1" customWidth="1"/>
    <col min="4870" max="4870" width="18.83203125" style="48" customWidth="1"/>
    <col min="4871" max="4871" width="11.5" style="48" customWidth="1"/>
    <col min="4872" max="4873" width="8.83203125" style="48" customWidth="1"/>
    <col min="4874" max="5120" width="9.33203125" style="48"/>
    <col min="5121" max="5121" width="8.83203125" style="48" customWidth="1"/>
    <col min="5122" max="5122" width="7.5" style="48" customWidth="1"/>
    <col min="5123" max="5124" width="24.83203125" style="48" customWidth="1"/>
    <col min="5125" max="5125" width="0" style="48" hidden="1" customWidth="1"/>
    <col min="5126" max="5126" width="18.83203125" style="48" customWidth="1"/>
    <col min="5127" max="5127" width="11.5" style="48" customWidth="1"/>
    <col min="5128" max="5129" width="8.83203125" style="48" customWidth="1"/>
    <col min="5130" max="5376" width="9.33203125" style="48"/>
    <col min="5377" max="5377" width="8.83203125" style="48" customWidth="1"/>
    <col min="5378" max="5378" width="7.5" style="48" customWidth="1"/>
    <col min="5379" max="5380" width="24.83203125" style="48" customWidth="1"/>
    <col min="5381" max="5381" width="0" style="48" hidden="1" customWidth="1"/>
    <col min="5382" max="5382" width="18.83203125" style="48" customWidth="1"/>
    <col min="5383" max="5383" width="11.5" style="48" customWidth="1"/>
    <col min="5384" max="5385" width="8.83203125" style="48" customWidth="1"/>
    <col min="5386" max="5632" width="9.33203125" style="48"/>
    <col min="5633" max="5633" width="8.83203125" style="48" customWidth="1"/>
    <col min="5634" max="5634" width="7.5" style="48" customWidth="1"/>
    <col min="5635" max="5636" width="24.83203125" style="48" customWidth="1"/>
    <col min="5637" max="5637" width="0" style="48" hidden="1" customWidth="1"/>
    <col min="5638" max="5638" width="18.83203125" style="48" customWidth="1"/>
    <col min="5639" max="5639" width="11.5" style="48" customWidth="1"/>
    <col min="5640" max="5641" width="8.83203125" style="48" customWidth="1"/>
    <col min="5642" max="5888" width="9.33203125" style="48"/>
    <col min="5889" max="5889" width="8.83203125" style="48" customWidth="1"/>
    <col min="5890" max="5890" width="7.5" style="48" customWidth="1"/>
    <col min="5891" max="5892" width="24.83203125" style="48" customWidth="1"/>
    <col min="5893" max="5893" width="0" style="48" hidden="1" customWidth="1"/>
    <col min="5894" max="5894" width="18.83203125" style="48" customWidth="1"/>
    <col min="5895" max="5895" width="11.5" style="48" customWidth="1"/>
    <col min="5896" max="5897" width="8.83203125" style="48" customWidth="1"/>
    <col min="5898" max="6144" width="9.33203125" style="48"/>
    <col min="6145" max="6145" width="8.83203125" style="48" customWidth="1"/>
    <col min="6146" max="6146" width="7.5" style="48" customWidth="1"/>
    <col min="6147" max="6148" width="24.83203125" style="48" customWidth="1"/>
    <col min="6149" max="6149" width="0" style="48" hidden="1" customWidth="1"/>
    <col min="6150" max="6150" width="18.83203125" style="48" customWidth="1"/>
    <col min="6151" max="6151" width="11.5" style="48" customWidth="1"/>
    <col min="6152" max="6153" width="8.83203125" style="48" customWidth="1"/>
    <col min="6154" max="6400" width="9.33203125" style="48"/>
    <col min="6401" max="6401" width="8.83203125" style="48" customWidth="1"/>
    <col min="6402" max="6402" width="7.5" style="48" customWidth="1"/>
    <col min="6403" max="6404" width="24.83203125" style="48" customWidth="1"/>
    <col min="6405" max="6405" width="0" style="48" hidden="1" customWidth="1"/>
    <col min="6406" max="6406" width="18.83203125" style="48" customWidth="1"/>
    <col min="6407" max="6407" width="11.5" style="48" customWidth="1"/>
    <col min="6408" max="6409" width="8.83203125" style="48" customWidth="1"/>
    <col min="6410" max="6656" width="9.33203125" style="48"/>
    <col min="6657" max="6657" width="8.83203125" style="48" customWidth="1"/>
    <col min="6658" max="6658" width="7.5" style="48" customWidth="1"/>
    <col min="6659" max="6660" width="24.83203125" style="48" customWidth="1"/>
    <col min="6661" max="6661" width="0" style="48" hidden="1" customWidth="1"/>
    <col min="6662" max="6662" width="18.83203125" style="48" customWidth="1"/>
    <col min="6663" max="6663" width="11.5" style="48" customWidth="1"/>
    <col min="6664" max="6665" width="8.83203125" style="48" customWidth="1"/>
    <col min="6666" max="6912" width="9.33203125" style="48"/>
    <col min="6913" max="6913" width="8.83203125" style="48" customWidth="1"/>
    <col min="6914" max="6914" width="7.5" style="48" customWidth="1"/>
    <col min="6915" max="6916" width="24.83203125" style="48" customWidth="1"/>
    <col min="6917" max="6917" width="0" style="48" hidden="1" customWidth="1"/>
    <col min="6918" max="6918" width="18.83203125" style="48" customWidth="1"/>
    <col min="6919" max="6919" width="11.5" style="48" customWidth="1"/>
    <col min="6920" max="6921" width="8.83203125" style="48" customWidth="1"/>
    <col min="6922" max="7168" width="9.33203125" style="48"/>
    <col min="7169" max="7169" width="8.83203125" style="48" customWidth="1"/>
    <col min="7170" max="7170" width="7.5" style="48" customWidth="1"/>
    <col min="7171" max="7172" width="24.83203125" style="48" customWidth="1"/>
    <col min="7173" max="7173" width="0" style="48" hidden="1" customWidth="1"/>
    <col min="7174" max="7174" width="18.83203125" style="48" customWidth="1"/>
    <col min="7175" max="7175" width="11.5" style="48" customWidth="1"/>
    <col min="7176" max="7177" width="8.83203125" style="48" customWidth="1"/>
    <col min="7178" max="7424" width="9.33203125" style="48"/>
    <col min="7425" max="7425" width="8.83203125" style="48" customWidth="1"/>
    <col min="7426" max="7426" width="7.5" style="48" customWidth="1"/>
    <col min="7427" max="7428" width="24.83203125" style="48" customWidth="1"/>
    <col min="7429" max="7429" width="0" style="48" hidden="1" customWidth="1"/>
    <col min="7430" max="7430" width="18.83203125" style="48" customWidth="1"/>
    <col min="7431" max="7431" width="11.5" style="48" customWidth="1"/>
    <col min="7432" max="7433" width="8.83203125" style="48" customWidth="1"/>
    <col min="7434" max="7680" width="9.33203125" style="48"/>
    <col min="7681" max="7681" width="8.83203125" style="48" customWidth="1"/>
    <col min="7682" max="7682" width="7.5" style="48" customWidth="1"/>
    <col min="7683" max="7684" width="24.83203125" style="48" customWidth="1"/>
    <col min="7685" max="7685" width="0" style="48" hidden="1" customWidth="1"/>
    <col min="7686" max="7686" width="18.83203125" style="48" customWidth="1"/>
    <col min="7687" max="7687" width="11.5" style="48" customWidth="1"/>
    <col min="7688" max="7689" width="8.83203125" style="48" customWidth="1"/>
    <col min="7690" max="7936" width="9.33203125" style="48"/>
    <col min="7937" max="7937" width="8.83203125" style="48" customWidth="1"/>
    <col min="7938" max="7938" width="7.5" style="48" customWidth="1"/>
    <col min="7939" max="7940" width="24.83203125" style="48" customWidth="1"/>
    <col min="7941" max="7941" width="0" style="48" hidden="1" customWidth="1"/>
    <col min="7942" max="7942" width="18.83203125" style="48" customWidth="1"/>
    <col min="7943" max="7943" width="11.5" style="48" customWidth="1"/>
    <col min="7944" max="7945" width="8.83203125" style="48" customWidth="1"/>
    <col min="7946" max="8192" width="9.33203125" style="48"/>
    <col min="8193" max="8193" width="8.83203125" style="48" customWidth="1"/>
    <col min="8194" max="8194" width="7.5" style="48" customWidth="1"/>
    <col min="8195" max="8196" width="24.83203125" style="48" customWidth="1"/>
    <col min="8197" max="8197" width="0" style="48" hidden="1" customWidth="1"/>
    <col min="8198" max="8198" width="18.83203125" style="48" customWidth="1"/>
    <col min="8199" max="8199" width="11.5" style="48" customWidth="1"/>
    <col min="8200" max="8201" width="8.83203125" style="48" customWidth="1"/>
    <col min="8202" max="8448" width="9.33203125" style="48"/>
    <col min="8449" max="8449" width="8.83203125" style="48" customWidth="1"/>
    <col min="8450" max="8450" width="7.5" style="48" customWidth="1"/>
    <col min="8451" max="8452" width="24.83203125" style="48" customWidth="1"/>
    <col min="8453" max="8453" width="0" style="48" hidden="1" customWidth="1"/>
    <col min="8454" max="8454" width="18.83203125" style="48" customWidth="1"/>
    <col min="8455" max="8455" width="11.5" style="48" customWidth="1"/>
    <col min="8456" max="8457" width="8.83203125" style="48" customWidth="1"/>
    <col min="8458" max="8704" width="9.33203125" style="48"/>
    <col min="8705" max="8705" width="8.83203125" style="48" customWidth="1"/>
    <col min="8706" max="8706" width="7.5" style="48" customWidth="1"/>
    <col min="8707" max="8708" width="24.83203125" style="48" customWidth="1"/>
    <col min="8709" max="8709" width="0" style="48" hidden="1" customWidth="1"/>
    <col min="8710" max="8710" width="18.83203125" style="48" customWidth="1"/>
    <col min="8711" max="8711" width="11.5" style="48" customWidth="1"/>
    <col min="8712" max="8713" width="8.83203125" style="48" customWidth="1"/>
    <col min="8714" max="8960" width="9.33203125" style="48"/>
    <col min="8961" max="8961" width="8.83203125" style="48" customWidth="1"/>
    <col min="8962" max="8962" width="7.5" style="48" customWidth="1"/>
    <col min="8963" max="8964" width="24.83203125" style="48" customWidth="1"/>
    <col min="8965" max="8965" width="0" style="48" hidden="1" customWidth="1"/>
    <col min="8966" max="8966" width="18.83203125" style="48" customWidth="1"/>
    <col min="8967" max="8967" width="11.5" style="48" customWidth="1"/>
    <col min="8968" max="8969" width="8.83203125" style="48" customWidth="1"/>
    <col min="8970" max="9216" width="9.33203125" style="48"/>
    <col min="9217" max="9217" width="8.83203125" style="48" customWidth="1"/>
    <col min="9218" max="9218" width="7.5" style="48" customWidth="1"/>
    <col min="9219" max="9220" width="24.83203125" style="48" customWidth="1"/>
    <col min="9221" max="9221" width="0" style="48" hidden="1" customWidth="1"/>
    <col min="9222" max="9222" width="18.83203125" style="48" customWidth="1"/>
    <col min="9223" max="9223" width="11.5" style="48" customWidth="1"/>
    <col min="9224" max="9225" width="8.83203125" style="48" customWidth="1"/>
    <col min="9226" max="9472" width="9.33203125" style="48"/>
    <col min="9473" max="9473" width="8.83203125" style="48" customWidth="1"/>
    <col min="9474" max="9474" width="7.5" style="48" customWidth="1"/>
    <col min="9475" max="9476" width="24.83203125" style="48" customWidth="1"/>
    <col min="9477" max="9477" width="0" style="48" hidden="1" customWidth="1"/>
    <col min="9478" max="9478" width="18.83203125" style="48" customWidth="1"/>
    <col min="9479" max="9479" width="11.5" style="48" customWidth="1"/>
    <col min="9480" max="9481" width="8.83203125" style="48" customWidth="1"/>
    <col min="9482" max="9728" width="9.33203125" style="48"/>
    <col min="9729" max="9729" width="8.83203125" style="48" customWidth="1"/>
    <col min="9730" max="9730" width="7.5" style="48" customWidth="1"/>
    <col min="9731" max="9732" width="24.83203125" style="48" customWidth="1"/>
    <col min="9733" max="9733" width="0" style="48" hidden="1" customWidth="1"/>
    <col min="9734" max="9734" width="18.83203125" style="48" customWidth="1"/>
    <col min="9735" max="9735" width="11.5" style="48" customWidth="1"/>
    <col min="9736" max="9737" width="8.83203125" style="48" customWidth="1"/>
    <col min="9738" max="9984" width="9.33203125" style="48"/>
    <col min="9985" max="9985" width="8.83203125" style="48" customWidth="1"/>
    <col min="9986" max="9986" width="7.5" style="48" customWidth="1"/>
    <col min="9987" max="9988" width="24.83203125" style="48" customWidth="1"/>
    <col min="9989" max="9989" width="0" style="48" hidden="1" customWidth="1"/>
    <col min="9990" max="9990" width="18.83203125" style="48" customWidth="1"/>
    <col min="9991" max="9991" width="11.5" style="48" customWidth="1"/>
    <col min="9992" max="9993" width="8.83203125" style="48" customWidth="1"/>
    <col min="9994" max="10240" width="9.33203125" style="48"/>
    <col min="10241" max="10241" width="8.83203125" style="48" customWidth="1"/>
    <col min="10242" max="10242" width="7.5" style="48" customWidth="1"/>
    <col min="10243" max="10244" width="24.83203125" style="48" customWidth="1"/>
    <col min="10245" max="10245" width="0" style="48" hidden="1" customWidth="1"/>
    <col min="10246" max="10246" width="18.83203125" style="48" customWidth="1"/>
    <col min="10247" max="10247" width="11.5" style="48" customWidth="1"/>
    <col min="10248" max="10249" width="8.83203125" style="48" customWidth="1"/>
    <col min="10250" max="10496" width="9.33203125" style="48"/>
    <col min="10497" max="10497" width="8.83203125" style="48" customWidth="1"/>
    <col min="10498" max="10498" width="7.5" style="48" customWidth="1"/>
    <col min="10499" max="10500" width="24.83203125" style="48" customWidth="1"/>
    <col min="10501" max="10501" width="0" style="48" hidden="1" customWidth="1"/>
    <col min="10502" max="10502" width="18.83203125" style="48" customWidth="1"/>
    <col min="10503" max="10503" width="11.5" style="48" customWidth="1"/>
    <col min="10504" max="10505" width="8.83203125" style="48" customWidth="1"/>
    <col min="10506" max="10752" width="9.33203125" style="48"/>
    <col min="10753" max="10753" width="8.83203125" style="48" customWidth="1"/>
    <col min="10754" max="10754" width="7.5" style="48" customWidth="1"/>
    <col min="10755" max="10756" width="24.83203125" style="48" customWidth="1"/>
    <col min="10757" max="10757" width="0" style="48" hidden="1" customWidth="1"/>
    <col min="10758" max="10758" width="18.83203125" style="48" customWidth="1"/>
    <col min="10759" max="10759" width="11.5" style="48" customWidth="1"/>
    <col min="10760" max="10761" width="8.83203125" style="48" customWidth="1"/>
    <col min="10762" max="11008" width="9.33203125" style="48"/>
    <col min="11009" max="11009" width="8.83203125" style="48" customWidth="1"/>
    <col min="11010" max="11010" width="7.5" style="48" customWidth="1"/>
    <col min="11011" max="11012" width="24.83203125" style="48" customWidth="1"/>
    <col min="11013" max="11013" width="0" style="48" hidden="1" customWidth="1"/>
    <col min="11014" max="11014" width="18.83203125" style="48" customWidth="1"/>
    <col min="11015" max="11015" width="11.5" style="48" customWidth="1"/>
    <col min="11016" max="11017" width="8.83203125" style="48" customWidth="1"/>
    <col min="11018" max="11264" width="9.33203125" style="48"/>
    <col min="11265" max="11265" width="8.83203125" style="48" customWidth="1"/>
    <col min="11266" max="11266" width="7.5" style="48" customWidth="1"/>
    <col min="11267" max="11268" width="24.83203125" style="48" customWidth="1"/>
    <col min="11269" max="11269" width="0" style="48" hidden="1" customWidth="1"/>
    <col min="11270" max="11270" width="18.83203125" style="48" customWidth="1"/>
    <col min="11271" max="11271" width="11.5" style="48" customWidth="1"/>
    <col min="11272" max="11273" width="8.83203125" style="48" customWidth="1"/>
    <col min="11274" max="11520" width="9.33203125" style="48"/>
    <col min="11521" max="11521" width="8.83203125" style="48" customWidth="1"/>
    <col min="11522" max="11522" width="7.5" style="48" customWidth="1"/>
    <col min="11523" max="11524" width="24.83203125" style="48" customWidth="1"/>
    <col min="11525" max="11525" width="0" style="48" hidden="1" customWidth="1"/>
    <col min="11526" max="11526" width="18.83203125" style="48" customWidth="1"/>
    <col min="11527" max="11527" width="11.5" style="48" customWidth="1"/>
    <col min="11528" max="11529" width="8.83203125" style="48" customWidth="1"/>
    <col min="11530" max="11776" width="9.33203125" style="48"/>
    <col min="11777" max="11777" width="8.83203125" style="48" customWidth="1"/>
    <col min="11778" max="11778" width="7.5" style="48" customWidth="1"/>
    <col min="11779" max="11780" width="24.83203125" style="48" customWidth="1"/>
    <col min="11781" max="11781" width="0" style="48" hidden="1" customWidth="1"/>
    <col min="11782" max="11782" width="18.83203125" style="48" customWidth="1"/>
    <col min="11783" max="11783" width="11.5" style="48" customWidth="1"/>
    <col min="11784" max="11785" width="8.83203125" style="48" customWidth="1"/>
    <col min="11786" max="12032" width="9.33203125" style="48"/>
    <col min="12033" max="12033" width="8.83203125" style="48" customWidth="1"/>
    <col min="12034" max="12034" width="7.5" style="48" customWidth="1"/>
    <col min="12035" max="12036" width="24.83203125" style="48" customWidth="1"/>
    <col min="12037" max="12037" width="0" style="48" hidden="1" customWidth="1"/>
    <col min="12038" max="12038" width="18.83203125" style="48" customWidth="1"/>
    <col min="12039" max="12039" width="11.5" style="48" customWidth="1"/>
    <col min="12040" max="12041" width="8.83203125" style="48" customWidth="1"/>
    <col min="12042" max="12288" width="9.33203125" style="48"/>
    <col min="12289" max="12289" width="8.83203125" style="48" customWidth="1"/>
    <col min="12290" max="12290" width="7.5" style="48" customWidth="1"/>
    <col min="12291" max="12292" width="24.83203125" style="48" customWidth="1"/>
    <col min="12293" max="12293" width="0" style="48" hidden="1" customWidth="1"/>
    <col min="12294" max="12294" width="18.83203125" style="48" customWidth="1"/>
    <col min="12295" max="12295" width="11.5" style="48" customWidth="1"/>
    <col min="12296" max="12297" width="8.83203125" style="48" customWidth="1"/>
    <col min="12298" max="12544" width="9.33203125" style="48"/>
    <col min="12545" max="12545" width="8.83203125" style="48" customWidth="1"/>
    <col min="12546" max="12546" width="7.5" style="48" customWidth="1"/>
    <col min="12547" max="12548" width="24.83203125" style="48" customWidth="1"/>
    <col min="12549" max="12549" width="0" style="48" hidden="1" customWidth="1"/>
    <col min="12550" max="12550" width="18.83203125" style="48" customWidth="1"/>
    <col min="12551" max="12551" width="11.5" style="48" customWidth="1"/>
    <col min="12552" max="12553" width="8.83203125" style="48" customWidth="1"/>
    <col min="12554" max="12800" width="9.33203125" style="48"/>
    <col min="12801" max="12801" width="8.83203125" style="48" customWidth="1"/>
    <col min="12802" max="12802" width="7.5" style="48" customWidth="1"/>
    <col min="12803" max="12804" width="24.83203125" style="48" customWidth="1"/>
    <col min="12805" max="12805" width="0" style="48" hidden="1" customWidth="1"/>
    <col min="12806" max="12806" width="18.83203125" style="48" customWidth="1"/>
    <col min="12807" max="12807" width="11.5" style="48" customWidth="1"/>
    <col min="12808" max="12809" width="8.83203125" style="48" customWidth="1"/>
    <col min="12810" max="13056" width="9.33203125" style="48"/>
    <col min="13057" max="13057" width="8.83203125" style="48" customWidth="1"/>
    <col min="13058" max="13058" width="7.5" style="48" customWidth="1"/>
    <col min="13059" max="13060" width="24.83203125" style="48" customWidth="1"/>
    <col min="13061" max="13061" width="0" style="48" hidden="1" customWidth="1"/>
    <col min="13062" max="13062" width="18.83203125" style="48" customWidth="1"/>
    <col min="13063" max="13063" width="11.5" style="48" customWidth="1"/>
    <col min="13064" max="13065" width="8.83203125" style="48" customWidth="1"/>
    <col min="13066" max="13312" width="9.33203125" style="48"/>
    <col min="13313" max="13313" width="8.83203125" style="48" customWidth="1"/>
    <col min="13314" max="13314" width="7.5" style="48" customWidth="1"/>
    <col min="13315" max="13316" width="24.83203125" style="48" customWidth="1"/>
    <col min="13317" max="13317" width="0" style="48" hidden="1" customWidth="1"/>
    <col min="13318" max="13318" width="18.83203125" style="48" customWidth="1"/>
    <col min="13319" max="13319" width="11.5" style="48" customWidth="1"/>
    <col min="13320" max="13321" width="8.83203125" style="48" customWidth="1"/>
    <col min="13322" max="13568" width="9.33203125" style="48"/>
    <col min="13569" max="13569" width="8.83203125" style="48" customWidth="1"/>
    <col min="13570" max="13570" width="7.5" style="48" customWidth="1"/>
    <col min="13571" max="13572" width="24.83203125" style="48" customWidth="1"/>
    <col min="13573" max="13573" width="0" style="48" hidden="1" customWidth="1"/>
    <col min="13574" max="13574" width="18.83203125" style="48" customWidth="1"/>
    <col min="13575" max="13575" width="11.5" style="48" customWidth="1"/>
    <col min="13576" max="13577" width="8.83203125" style="48" customWidth="1"/>
    <col min="13578" max="13824" width="9.33203125" style="48"/>
    <col min="13825" max="13825" width="8.83203125" style="48" customWidth="1"/>
    <col min="13826" max="13826" width="7.5" style="48" customWidth="1"/>
    <col min="13827" max="13828" width="24.83203125" style="48" customWidth="1"/>
    <col min="13829" max="13829" width="0" style="48" hidden="1" customWidth="1"/>
    <col min="13830" max="13830" width="18.83203125" style="48" customWidth="1"/>
    <col min="13831" max="13831" width="11.5" style="48" customWidth="1"/>
    <col min="13832" max="13833" width="8.83203125" style="48" customWidth="1"/>
    <col min="13834" max="14080" width="9.33203125" style="48"/>
    <col min="14081" max="14081" width="8.83203125" style="48" customWidth="1"/>
    <col min="14082" max="14082" width="7.5" style="48" customWidth="1"/>
    <col min="14083" max="14084" width="24.83203125" style="48" customWidth="1"/>
    <col min="14085" max="14085" width="0" style="48" hidden="1" customWidth="1"/>
    <col min="14086" max="14086" width="18.83203125" style="48" customWidth="1"/>
    <col min="14087" max="14087" width="11.5" style="48" customWidth="1"/>
    <col min="14088" max="14089" width="8.83203125" style="48" customWidth="1"/>
    <col min="14090" max="14336" width="9.33203125" style="48"/>
    <col min="14337" max="14337" width="8.83203125" style="48" customWidth="1"/>
    <col min="14338" max="14338" width="7.5" style="48" customWidth="1"/>
    <col min="14339" max="14340" width="24.83203125" style="48" customWidth="1"/>
    <col min="14341" max="14341" width="0" style="48" hidden="1" customWidth="1"/>
    <col min="14342" max="14342" width="18.83203125" style="48" customWidth="1"/>
    <col min="14343" max="14343" width="11.5" style="48" customWidth="1"/>
    <col min="14344" max="14345" width="8.83203125" style="48" customWidth="1"/>
    <col min="14346" max="14592" width="9.33203125" style="48"/>
    <col min="14593" max="14593" width="8.83203125" style="48" customWidth="1"/>
    <col min="14594" max="14594" width="7.5" style="48" customWidth="1"/>
    <col min="14595" max="14596" width="24.83203125" style="48" customWidth="1"/>
    <col min="14597" max="14597" width="0" style="48" hidden="1" customWidth="1"/>
    <col min="14598" max="14598" width="18.83203125" style="48" customWidth="1"/>
    <col min="14599" max="14599" width="11.5" style="48" customWidth="1"/>
    <col min="14600" max="14601" width="8.83203125" style="48" customWidth="1"/>
    <col min="14602" max="14848" width="9.33203125" style="48"/>
    <col min="14849" max="14849" width="8.83203125" style="48" customWidth="1"/>
    <col min="14850" max="14850" width="7.5" style="48" customWidth="1"/>
    <col min="14851" max="14852" width="24.83203125" style="48" customWidth="1"/>
    <col min="14853" max="14853" width="0" style="48" hidden="1" customWidth="1"/>
    <col min="14854" max="14854" width="18.83203125" style="48" customWidth="1"/>
    <col min="14855" max="14855" width="11.5" style="48" customWidth="1"/>
    <col min="14856" max="14857" width="8.83203125" style="48" customWidth="1"/>
    <col min="14858" max="15104" width="9.33203125" style="48"/>
    <col min="15105" max="15105" width="8.83203125" style="48" customWidth="1"/>
    <col min="15106" max="15106" width="7.5" style="48" customWidth="1"/>
    <col min="15107" max="15108" width="24.83203125" style="48" customWidth="1"/>
    <col min="15109" max="15109" width="0" style="48" hidden="1" customWidth="1"/>
    <col min="15110" max="15110" width="18.83203125" style="48" customWidth="1"/>
    <col min="15111" max="15111" width="11.5" style="48" customWidth="1"/>
    <col min="15112" max="15113" width="8.83203125" style="48" customWidth="1"/>
    <col min="15114" max="15360" width="9.33203125" style="48"/>
    <col min="15361" max="15361" width="8.83203125" style="48" customWidth="1"/>
    <col min="15362" max="15362" width="7.5" style="48" customWidth="1"/>
    <col min="15363" max="15364" width="24.83203125" style="48" customWidth="1"/>
    <col min="15365" max="15365" width="0" style="48" hidden="1" customWidth="1"/>
    <col min="15366" max="15366" width="18.83203125" style="48" customWidth="1"/>
    <col min="15367" max="15367" width="11.5" style="48" customWidth="1"/>
    <col min="15368" max="15369" width="8.83203125" style="48" customWidth="1"/>
    <col min="15370" max="15616" width="9.33203125" style="48"/>
    <col min="15617" max="15617" width="8.83203125" style="48" customWidth="1"/>
    <col min="15618" max="15618" width="7.5" style="48" customWidth="1"/>
    <col min="15619" max="15620" width="24.83203125" style="48" customWidth="1"/>
    <col min="15621" max="15621" width="0" style="48" hidden="1" customWidth="1"/>
    <col min="15622" max="15622" width="18.83203125" style="48" customWidth="1"/>
    <col min="15623" max="15623" width="11.5" style="48" customWidth="1"/>
    <col min="15624" max="15625" width="8.83203125" style="48" customWidth="1"/>
    <col min="15626" max="15872" width="9.33203125" style="48"/>
    <col min="15873" max="15873" width="8.83203125" style="48" customWidth="1"/>
    <col min="15874" max="15874" width="7.5" style="48" customWidth="1"/>
    <col min="15875" max="15876" width="24.83203125" style="48" customWidth="1"/>
    <col min="15877" max="15877" width="0" style="48" hidden="1" customWidth="1"/>
    <col min="15878" max="15878" width="18.83203125" style="48" customWidth="1"/>
    <col min="15879" max="15879" width="11.5" style="48" customWidth="1"/>
    <col min="15880" max="15881" width="8.83203125" style="48" customWidth="1"/>
    <col min="15882" max="16128" width="9.33203125" style="48"/>
    <col min="16129" max="16129" width="8.83203125" style="48" customWidth="1"/>
    <col min="16130" max="16130" width="7.5" style="48" customWidth="1"/>
    <col min="16131" max="16132" width="24.83203125" style="48" customWidth="1"/>
    <col min="16133" max="16133" width="0" style="48" hidden="1" customWidth="1"/>
    <col min="16134" max="16134" width="18.83203125" style="48" customWidth="1"/>
    <col min="16135" max="16135" width="11.5" style="48" customWidth="1"/>
    <col min="16136" max="16137" width="8.83203125" style="48" customWidth="1"/>
    <col min="16138" max="16384" width="9.33203125" style="48"/>
  </cols>
  <sheetData>
    <row r="1" spans="1:9" ht="20.100000000000001" customHeight="1" x14ac:dyDescent="0.3">
      <c r="A1" s="45" t="s">
        <v>178</v>
      </c>
    </row>
    <row r="3" spans="1:9" ht="12" customHeight="1" x14ac:dyDescent="0.2">
      <c r="A3" s="49" t="s">
        <v>179</v>
      </c>
      <c r="B3" s="49" t="s">
        <v>180</v>
      </c>
      <c r="C3" s="49" t="s">
        <v>181</v>
      </c>
      <c r="D3" s="49" t="s">
        <v>182</v>
      </c>
      <c r="E3" s="49" t="s">
        <v>183</v>
      </c>
      <c r="F3" s="49" t="s">
        <v>184</v>
      </c>
      <c r="G3" s="49" t="s">
        <v>185</v>
      </c>
      <c r="H3" s="50" t="s">
        <v>186</v>
      </c>
      <c r="I3" s="50" t="s">
        <v>187</v>
      </c>
    </row>
    <row r="5" spans="1:9" ht="12" customHeight="1" x14ac:dyDescent="0.2">
      <c r="C5" s="51" t="s">
        <v>189</v>
      </c>
      <c r="D5" s="48"/>
    </row>
    <row r="6" spans="1:9" ht="12" customHeight="1" x14ac:dyDescent="0.2">
      <c r="A6" s="46" t="s">
        <v>190</v>
      </c>
      <c r="B6" s="46" t="s">
        <v>191</v>
      </c>
      <c r="C6" s="46" t="s">
        <v>188</v>
      </c>
      <c r="F6" s="46" t="s">
        <v>164</v>
      </c>
      <c r="G6" s="46" t="s">
        <v>167</v>
      </c>
      <c r="H6" s="47">
        <v>22</v>
      </c>
    </row>
    <row r="7" spans="1:9" ht="12" customHeight="1" x14ac:dyDescent="0.2">
      <c r="A7" s="46" t="s">
        <v>190</v>
      </c>
      <c r="B7" s="46" t="s">
        <v>192</v>
      </c>
      <c r="C7" s="46" t="s">
        <v>193</v>
      </c>
      <c r="F7" s="46" t="s">
        <v>163</v>
      </c>
      <c r="H7" s="47">
        <v>20</v>
      </c>
    </row>
    <row r="8" spans="1:9" ht="12" customHeight="1" x14ac:dyDescent="0.2">
      <c r="A8" s="46" t="s">
        <v>190</v>
      </c>
      <c r="B8" s="46" t="s">
        <v>43</v>
      </c>
      <c r="C8" s="46" t="s">
        <v>194</v>
      </c>
      <c r="F8" s="46" t="s">
        <v>164</v>
      </c>
      <c r="G8" s="46" t="s">
        <v>165</v>
      </c>
      <c r="H8" s="47">
        <v>9</v>
      </c>
    </row>
    <row r="9" spans="1:9" ht="12" customHeight="1" x14ac:dyDescent="0.2">
      <c r="A9" s="46" t="s">
        <v>190</v>
      </c>
      <c r="B9" s="46" t="s">
        <v>195</v>
      </c>
      <c r="D9" s="46" t="s">
        <v>196</v>
      </c>
      <c r="F9" s="46" t="s">
        <v>164</v>
      </c>
      <c r="G9" s="46" t="s">
        <v>165</v>
      </c>
      <c r="H9" s="47">
        <v>18</v>
      </c>
    </row>
    <row r="10" spans="1:9" ht="12" customHeight="1" x14ac:dyDescent="0.2">
      <c r="A10" s="46" t="s">
        <v>190</v>
      </c>
      <c r="B10" s="46" t="s">
        <v>197</v>
      </c>
      <c r="D10" s="46" t="s">
        <v>198</v>
      </c>
      <c r="F10" s="46" t="s">
        <v>164</v>
      </c>
      <c r="G10" s="46" t="s">
        <v>165</v>
      </c>
      <c r="H10" s="47">
        <v>18</v>
      </c>
    </row>
    <row r="11" spans="1:9" ht="12" customHeight="1" x14ac:dyDescent="0.2">
      <c r="A11" s="46" t="s">
        <v>190</v>
      </c>
      <c r="B11" s="46" t="s">
        <v>199</v>
      </c>
      <c r="C11" s="46" t="s">
        <v>200</v>
      </c>
      <c r="F11" s="46" t="s">
        <v>164</v>
      </c>
      <c r="G11" s="46" t="s">
        <v>165</v>
      </c>
      <c r="H11" s="47">
        <v>9</v>
      </c>
    </row>
    <row r="12" spans="1:9" ht="12" customHeight="1" x14ac:dyDescent="0.2">
      <c r="A12" s="46" t="s">
        <v>190</v>
      </c>
      <c r="B12" s="46" t="s">
        <v>201</v>
      </c>
      <c r="D12" s="46" t="s">
        <v>202</v>
      </c>
      <c r="F12" s="46" t="s">
        <v>164</v>
      </c>
      <c r="G12" s="46" t="s">
        <v>165</v>
      </c>
      <c r="H12" s="47">
        <v>17</v>
      </c>
    </row>
    <row r="13" spans="1:9" ht="12" customHeight="1" x14ac:dyDescent="0.2">
      <c r="A13" s="46" t="s">
        <v>190</v>
      </c>
      <c r="B13" s="46" t="s">
        <v>60</v>
      </c>
      <c r="D13" s="46" t="s">
        <v>203</v>
      </c>
      <c r="F13" s="46" t="s">
        <v>164</v>
      </c>
      <c r="G13" s="46" t="s">
        <v>165</v>
      </c>
      <c r="H13" s="47">
        <v>17</v>
      </c>
    </row>
    <row r="14" spans="1:9" ht="12" customHeight="1" x14ac:dyDescent="0.2">
      <c r="A14" s="46" t="s">
        <v>190</v>
      </c>
      <c r="B14" s="46" t="s">
        <v>204</v>
      </c>
      <c r="C14" s="46" t="s">
        <v>205</v>
      </c>
      <c r="F14" s="46" t="s">
        <v>164</v>
      </c>
      <c r="G14" s="46" t="s">
        <v>166</v>
      </c>
      <c r="H14" s="47">
        <v>27</v>
      </c>
    </row>
    <row r="15" spans="1:9" ht="12" customHeight="1" x14ac:dyDescent="0.2">
      <c r="A15" s="46" t="s">
        <v>190</v>
      </c>
      <c r="B15" s="46" t="s">
        <v>206</v>
      </c>
      <c r="C15" s="46" t="s">
        <v>205</v>
      </c>
      <c r="F15" s="46" t="s">
        <v>164</v>
      </c>
      <c r="G15" s="46" t="s">
        <v>166</v>
      </c>
      <c r="H15" s="47">
        <v>25</v>
      </c>
    </row>
    <row r="16" spans="1:9" ht="12" customHeight="1" x14ac:dyDescent="0.2">
      <c r="A16" s="46" t="s">
        <v>190</v>
      </c>
      <c r="B16" s="46" t="s">
        <v>207</v>
      </c>
      <c r="C16" s="46" t="s">
        <v>208</v>
      </c>
      <c r="F16" s="46" t="s">
        <v>164</v>
      </c>
      <c r="G16" s="46" t="s">
        <v>24</v>
      </c>
      <c r="H16" s="47">
        <v>12</v>
      </c>
    </row>
    <row r="17" spans="1:8" ht="12" customHeight="1" x14ac:dyDescent="0.2">
      <c r="A17" s="46" t="s">
        <v>190</v>
      </c>
      <c r="B17" s="46" t="s">
        <v>209</v>
      </c>
      <c r="C17" s="46" t="s">
        <v>208</v>
      </c>
      <c r="F17" s="46" t="s">
        <v>164</v>
      </c>
      <c r="G17" s="46" t="s">
        <v>24</v>
      </c>
      <c r="H17" s="47">
        <v>14</v>
      </c>
    </row>
    <row r="18" spans="1:8" ht="12" customHeight="1" x14ac:dyDescent="0.2">
      <c r="A18" s="46" t="s">
        <v>190</v>
      </c>
      <c r="B18" s="46" t="s">
        <v>210</v>
      </c>
      <c r="C18" s="46" t="s">
        <v>211</v>
      </c>
      <c r="F18" s="46" t="s">
        <v>164</v>
      </c>
      <c r="G18" s="46" t="s">
        <v>24</v>
      </c>
      <c r="H18" s="47">
        <f>22+5*3+3*4</f>
        <v>49</v>
      </c>
    </row>
    <row r="19" spans="1:8" ht="12" customHeight="1" x14ac:dyDescent="0.2">
      <c r="A19" s="46" t="s">
        <v>190</v>
      </c>
      <c r="B19" s="46" t="s">
        <v>212</v>
      </c>
      <c r="C19" s="46" t="s">
        <v>211</v>
      </c>
      <c r="F19" s="46" t="s">
        <v>164</v>
      </c>
      <c r="G19" s="46" t="s">
        <v>24</v>
      </c>
      <c r="H19" s="47">
        <f>26+5*3+2*4</f>
        <v>49</v>
      </c>
    </row>
    <row r="20" spans="1:8" ht="12" customHeight="1" x14ac:dyDescent="0.2">
      <c r="A20" s="46" t="s">
        <v>190</v>
      </c>
      <c r="B20" s="46" t="s">
        <v>79</v>
      </c>
      <c r="C20" s="46" t="s">
        <v>213</v>
      </c>
      <c r="F20" s="46" t="s">
        <v>164</v>
      </c>
      <c r="G20" s="46" t="s">
        <v>63</v>
      </c>
      <c r="H20" s="47">
        <f>16+5*4</f>
        <v>36</v>
      </c>
    </row>
    <row r="21" spans="1:8" ht="12" customHeight="1" x14ac:dyDescent="0.2">
      <c r="A21" s="46" t="s">
        <v>190</v>
      </c>
      <c r="B21" s="46" t="s">
        <v>214</v>
      </c>
      <c r="C21" s="46" t="s">
        <v>213</v>
      </c>
      <c r="F21" s="46" t="s">
        <v>164</v>
      </c>
      <c r="G21" s="46" t="s">
        <v>63</v>
      </c>
      <c r="H21" s="47">
        <f>26+5*4</f>
        <v>46</v>
      </c>
    </row>
    <row r="22" spans="1:8" ht="12" customHeight="1" x14ac:dyDescent="0.2">
      <c r="A22" s="46" t="s">
        <v>190</v>
      </c>
      <c r="B22" s="46" t="s">
        <v>215</v>
      </c>
      <c r="C22" s="46" t="s">
        <v>216</v>
      </c>
      <c r="F22" s="46" t="s">
        <v>164</v>
      </c>
      <c r="G22" s="46" t="s">
        <v>63</v>
      </c>
      <c r="H22" s="47">
        <v>25</v>
      </c>
    </row>
    <row r="23" spans="1:8" ht="12" customHeight="1" x14ac:dyDescent="0.2">
      <c r="A23" s="46" t="s">
        <v>190</v>
      </c>
      <c r="B23" s="46" t="s">
        <v>217</v>
      </c>
      <c r="C23" s="46" t="s">
        <v>218</v>
      </c>
      <c r="F23" s="46" t="s">
        <v>164</v>
      </c>
      <c r="G23" s="46" t="s">
        <v>63</v>
      </c>
      <c r="H23" s="47">
        <v>25</v>
      </c>
    </row>
    <row r="24" spans="1:8" ht="12" customHeight="1" x14ac:dyDescent="0.2">
      <c r="A24" s="46" t="s">
        <v>190</v>
      </c>
      <c r="B24" s="46" t="s">
        <v>219</v>
      </c>
      <c r="C24" s="46" t="s">
        <v>220</v>
      </c>
      <c r="F24" s="46" t="s">
        <v>164</v>
      </c>
      <c r="G24" s="46" t="s">
        <v>63</v>
      </c>
      <c r="H24" s="47">
        <v>25</v>
      </c>
    </row>
    <row r="25" spans="1:8" ht="12" customHeight="1" x14ac:dyDescent="0.2">
      <c r="A25" s="46" t="s">
        <v>190</v>
      </c>
      <c r="B25" s="46" t="s">
        <v>221</v>
      </c>
      <c r="C25" s="46" t="s">
        <v>222</v>
      </c>
      <c r="F25" s="46" t="s">
        <v>164</v>
      </c>
      <c r="G25" s="46" t="s">
        <v>63</v>
      </c>
      <c r="H25" s="47">
        <v>25</v>
      </c>
    </row>
    <row r="26" spans="1:8" ht="12" customHeight="1" x14ac:dyDescent="0.2">
      <c r="A26" s="46" t="s">
        <v>190</v>
      </c>
      <c r="B26" s="46" t="s">
        <v>223</v>
      </c>
      <c r="C26" s="46" t="s">
        <v>224</v>
      </c>
      <c r="F26" s="46" t="s">
        <v>164</v>
      </c>
      <c r="G26" s="46" t="s">
        <v>24</v>
      </c>
      <c r="H26" s="47">
        <v>17</v>
      </c>
    </row>
    <row r="27" spans="1:8" ht="12" customHeight="1" x14ac:dyDescent="0.2">
      <c r="A27" s="62" t="s">
        <v>229</v>
      </c>
      <c r="B27" s="62" t="s">
        <v>223</v>
      </c>
      <c r="C27" s="62" t="s">
        <v>224</v>
      </c>
      <c r="D27" s="62"/>
      <c r="E27" s="62"/>
      <c r="F27" s="62" t="s">
        <v>278</v>
      </c>
      <c r="G27" s="62" t="s">
        <v>279</v>
      </c>
      <c r="H27" s="63">
        <v>17</v>
      </c>
    </row>
    <row r="28" spans="1:8" ht="12" customHeight="1" x14ac:dyDescent="0.2">
      <c r="A28" s="62" t="s">
        <v>229</v>
      </c>
      <c r="B28" s="62" t="s">
        <v>277</v>
      </c>
      <c r="C28" s="62" t="s">
        <v>225</v>
      </c>
      <c r="D28" s="62"/>
      <c r="E28" s="62"/>
      <c r="F28" s="62" t="s">
        <v>278</v>
      </c>
      <c r="G28" s="62" t="s">
        <v>279</v>
      </c>
      <c r="H28" s="63">
        <v>15</v>
      </c>
    </row>
    <row r="29" spans="1:8" ht="12" customHeight="1" x14ac:dyDescent="0.2">
      <c r="A29" s="62" t="s">
        <v>190</v>
      </c>
      <c r="B29" s="62" t="s">
        <v>276</v>
      </c>
      <c r="C29" s="62" t="s">
        <v>224</v>
      </c>
      <c r="D29" s="62"/>
      <c r="E29" s="62"/>
      <c r="F29" s="62" t="s">
        <v>164</v>
      </c>
      <c r="G29" s="62" t="s">
        <v>24</v>
      </c>
      <c r="H29" s="63">
        <v>17</v>
      </c>
    </row>
    <row r="30" spans="1:8" ht="12" customHeight="1" x14ac:dyDescent="0.2">
      <c r="A30" s="62" t="s">
        <v>229</v>
      </c>
      <c r="B30" s="62" t="s">
        <v>276</v>
      </c>
      <c r="C30" s="62" t="s">
        <v>224</v>
      </c>
      <c r="D30" s="62"/>
      <c r="E30" s="62"/>
      <c r="F30" s="62" t="s">
        <v>278</v>
      </c>
      <c r="G30" s="62" t="s">
        <v>279</v>
      </c>
      <c r="H30" s="63">
        <v>17</v>
      </c>
    </row>
    <row r="31" spans="1:8" ht="12" customHeight="1" x14ac:dyDescent="0.2">
      <c r="A31" s="51"/>
      <c r="C31" s="51" t="s">
        <v>226</v>
      </c>
      <c r="G31" s="52"/>
    </row>
    <row r="32" spans="1:8" ht="12" customHeight="1" x14ac:dyDescent="0.2">
      <c r="A32" s="46" t="s">
        <v>190</v>
      </c>
      <c r="B32" s="46" t="s">
        <v>43</v>
      </c>
      <c r="C32" s="46" t="s">
        <v>160</v>
      </c>
      <c r="F32" s="46" t="s">
        <v>164</v>
      </c>
      <c r="G32" s="46" t="s">
        <v>165</v>
      </c>
      <c r="H32" s="47">
        <v>0</v>
      </c>
    </row>
    <row r="33" spans="1:8" ht="12" customHeight="1" x14ac:dyDescent="0.2">
      <c r="A33" s="46" t="s">
        <v>190</v>
      </c>
      <c r="B33" s="46" t="s">
        <v>227</v>
      </c>
      <c r="C33" s="46" t="s">
        <v>228</v>
      </c>
      <c r="F33" s="46" t="s">
        <v>164</v>
      </c>
      <c r="G33" s="46" t="s">
        <v>165</v>
      </c>
      <c r="H33" s="47">
        <v>20</v>
      </c>
    </row>
    <row r="34" spans="1:8" ht="12" customHeight="1" x14ac:dyDescent="0.2">
      <c r="A34" s="46" t="s">
        <v>229</v>
      </c>
      <c r="B34" s="46" t="s">
        <v>230</v>
      </c>
      <c r="C34" s="46" t="s">
        <v>228</v>
      </c>
      <c r="F34" s="46" t="s">
        <v>168</v>
      </c>
      <c r="G34" s="46" t="s">
        <v>169</v>
      </c>
      <c r="H34" s="47">
        <v>20</v>
      </c>
    </row>
    <row r="35" spans="1:8" ht="12" customHeight="1" x14ac:dyDescent="0.2">
      <c r="A35" s="46" t="s">
        <v>190</v>
      </c>
      <c r="B35" s="46" t="s">
        <v>43</v>
      </c>
      <c r="C35" s="46" t="s">
        <v>231</v>
      </c>
      <c r="F35" s="46" t="s">
        <v>164</v>
      </c>
      <c r="G35" s="46" t="s">
        <v>62</v>
      </c>
      <c r="H35" s="47">
        <v>18</v>
      </c>
    </row>
    <row r="36" spans="1:8" ht="12" customHeight="1" x14ac:dyDescent="0.2">
      <c r="A36" s="46" t="s">
        <v>190</v>
      </c>
      <c r="B36" s="46" t="s">
        <v>195</v>
      </c>
      <c r="C36" s="46" t="s">
        <v>231</v>
      </c>
      <c r="F36" s="46" t="s">
        <v>164</v>
      </c>
      <c r="G36" s="46" t="s">
        <v>62</v>
      </c>
      <c r="H36" s="47">
        <v>17</v>
      </c>
    </row>
    <row r="37" spans="1:8" ht="12" customHeight="1" x14ac:dyDescent="0.2">
      <c r="A37" s="46" t="s">
        <v>190</v>
      </c>
      <c r="B37" s="46" t="s">
        <v>197</v>
      </c>
      <c r="C37" s="46" t="s">
        <v>231</v>
      </c>
      <c r="F37" s="46" t="s">
        <v>164</v>
      </c>
      <c r="G37" s="46" t="s">
        <v>62</v>
      </c>
      <c r="H37" s="47">
        <v>19</v>
      </c>
    </row>
    <row r="38" spans="1:8" ht="12" customHeight="1" x14ac:dyDescent="0.2">
      <c r="A38" s="46" t="s">
        <v>190</v>
      </c>
      <c r="B38" s="46" t="s">
        <v>199</v>
      </c>
      <c r="C38" s="46" t="s">
        <v>231</v>
      </c>
      <c r="F38" s="46" t="s">
        <v>164</v>
      </c>
      <c r="G38" s="46" t="s">
        <v>62</v>
      </c>
      <c r="H38" s="47">
        <v>18</v>
      </c>
    </row>
    <row r="39" spans="1:8" ht="12" customHeight="1" x14ac:dyDescent="0.2">
      <c r="A39" s="46" t="s">
        <v>190</v>
      </c>
      <c r="B39" s="46" t="s">
        <v>201</v>
      </c>
      <c r="C39" s="46" t="s">
        <v>231</v>
      </c>
      <c r="F39" s="46" t="s">
        <v>164</v>
      </c>
      <c r="G39" s="46" t="s">
        <v>62</v>
      </c>
      <c r="H39" s="47">
        <v>20</v>
      </c>
    </row>
    <row r="40" spans="1:8" ht="12" customHeight="1" x14ac:dyDescent="0.2">
      <c r="A40" s="46" t="s">
        <v>190</v>
      </c>
      <c r="B40" s="46" t="s">
        <v>60</v>
      </c>
      <c r="C40" s="46" t="s">
        <v>231</v>
      </c>
      <c r="F40" s="46" t="s">
        <v>164</v>
      </c>
      <c r="G40" s="46" t="s">
        <v>62</v>
      </c>
      <c r="H40" s="47">
        <v>19</v>
      </c>
    </row>
    <row r="41" spans="1:8" ht="12" customHeight="1" x14ac:dyDescent="0.2">
      <c r="A41" s="46" t="s">
        <v>190</v>
      </c>
      <c r="B41" s="46" t="s">
        <v>204</v>
      </c>
      <c r="C41" s="46" t="s">
        <v>231</v>
      </c>
      <c r="F41" s="46" t="s">
        <v>164</v>
      </c>
      <c r="G41" s="46" t="s">
        <v>62</v>
      </c>
      <c r="H41" s="47">
        <v>21</v>
      </c>
    </row>
    <row r="42" spans="1:8" ht="12" customHeight="1" x14ac:dyDescent="0.2">
      <c r="A42" s="46" t="s">
        <v>190</v>
      </c>
      <c r="B42" s="46" t="s">
        <v>206</v>
      </c>
      <c r="C42" s="46" t="s">
        <v>231</v>
      </c>
      <c r="F42" s="46" t="s">
        <v>164</v>
      </c>
      <c r="G42" s="46" t="s">
        <v>62</v>
      </c>
      <c r="H42" s="47">
        <v>20</v>
      </c>
    </row>
    <row r="43" spans="1:8" ht="12" customHeight="1" x14ac:dyDescent="0.2">
      <c r="A43" s="51"/>
      <c r="C43" s="51" t="s">
        <v>232</v>
      </c>
      <c r="G43" s="52"/>
    </row>
    <row r="44" spans="1:8" ht="12" customHeight="1" x14ac:dyDescent="0.2">
      <c r="A44" s="46" t="s">
        <v>190</v>
      </c>
      <c r="B44" s="46" t="s">
        <v>43</v>
      </c>
      <c r="C44" s="46" t="s">
        <v>160</v>
      </c>
      <c r="F44" s="46" t="s">
        <v>164</v>
      </c>
      <c r="G44" s="46" t="s">
        <v>165</v>
      </c>
      <c r="H44" s="47">
        <v>0</v>
      </c>
    </row>
    <row r="45" spans="1:8" ht="12" customHeight="1" x14ac:dyDescent="0.2">
      <c r="A45" s="46" t="s">
        <v>190</v>
      </c>
      <c r="B45" s="46" t="s">
        <v>227</v>
      </c>
      <c r="C45" s="46" t="s">
        <v>228</v>
      </c>
      <c r="F45" s="46" t="s">
        <v>164</v>
      </c>
      <c r="G45" s="46" t="s">
        <v>165</v>
      </c>
      <c r="H45" s="47">
        <v>20</v>
      </c>
    </row>
    <row r="46" spans="1:8" ht="12" customHeight="1" x14ac:dyDescent="0.2">
      <c r="A46" s="46" t="s">
        <v>229</v>
      </c>
      <c r="B46" s="46" t="s">
        <v>230</v>
      </c>
      <c r="C46" s="46" t="s">
        <v>228</v>
      </c>
      <c r="F46" s="46" t="s">
        <v>168</v>
      </c>
      <c r="G46" s="46" t="s">
        <v>169</v>
      </c>
      <c r="H46" s="47">
        <v>20</v>
      </c>
    </row>
    <row r="47" spans="1:8" ht="12" customHeight="1" x14ac:dyDescent="0.2">
      <c r="A47" s="46" t="s">
        <v>190</v>
      </c>
      <c r="B47" s="46" t="s">
        <v>43</v>
      </c>
      <c r="C47" s="46" t="s">
        <v>231</v>
      </c>
      <c r="F47" s="46" t="s">
        <v>164</v>
      </c>
      <c r="G47" s="46" t="s">
        <v>62</v>
      </c>
      <c r="H47" s="47">
        <v>18</v>
      </c>
    </row>
    <row r="48" spans="1:8" ht="12" customHeight="1" x14ac:dyDescent="0.2">
      <c r="A48" s="46" t="s">
        <v>190</v>
      </c>
      <c r="B48" s="46" t="s">
        <v>195</v>
      </c>
      <c r="C48" s="46" t="s">
        <v>231</v>
      </c>
      <c r="F48" s="46" t="s">
        <v>164</v>
      </c>
      <c r="G48" s="46" t="s">
        <v>62</v>
      </c>
      <c r="H48" s="47">
        <v>17</v>
      </c>
    </row>
    <row r="49" spans="1:8" ht="12" customHeight="1" x14ac:dyDescent="0.2">
      <c r="A49" s="46" t="s">
        <v>190</v>
      </c>
      <c r="B49" s="46" t="s">
        <v>197</v>
      </c>
      <c r="C49" s="46" t="s">
        <v>231</v>
      </c>
      <c r="F49" s="46" t="s">
        <v>164</v>
      </c>
      <c r="G49" s="46" t="s">
        <v>62</v>
      </c>
      <c r="H49" s="47">
        <v>19</v>
      </c>
    </row>
    <row r="50" spans="1:8" ht="12" customHeight="1" x14ac:dyDescent="0.2">
      <c r="A50" s="46" t="s">
        <v>190</v>
      </c>
      <c r="B50" s="46" t="s">
        <v>199</v>
      </c>
      <c r="C50" s="46" t="s">
        <v>231</v>
      </c>
      <c r="F50" s="46" t="s">
        <v>164</v>
      </c>
      <c r="G50" s="46" t="s">
        <v>62</v>
      </c>
      <c r="H50" s="47">
        <v>18</v>
      </c>
    </row>
    <row r="51" spans="1:8" ht="12" customHeight="1" x14ac:dyDescent="0.2">
      <c r="A51" s="46" t="s">
        <v>190</v>
      </c>
      <c r="B51" s="46" t="s">
        <v>201</v>
      </c>
      <c r="C51" s="46" t="s">
        <v>231</v>
      </c>
      <c r="F51" s="46" t="s">
        <v>164</v>
      </c>
      <c r="G51" s="46" t="s">
        <v>62</v>
      </c>
      <c r="H51" s="47">
        <v>20</v>
      </c>
    </row>
    <row r="52" spans="1:8" ht="12" customHeight="1" x14ac:dyDescent="0.2">
      <c r="A52" s="46" t="s">
        <v>190</v>
      </c>
      <c r="B52" s="46" t="s">
        <v>60</v>
      </c>
      <c r="C52" s="46" t="s">
        <v>231</v>
      </c>
      <c r="F52" s="46" t="s">
        <v>164</v>
      </c>
      <c r="G52" s="46" t="s">
        <v>62</v>
      </c>
      <c r="H52" s="47">
        <v>19</v>
      </c>
    </row>
    <row r="53" spans="1:8" ht="12" customHeight="1" x14ac:dyDescent="0.2">
      <c r="A53" s="46" t="s">
        <v>190</v>
      </c>
      <c r="B53" s="46" t="s">
        <v>204</v>
      </c>
      <c r="C53" s="46" t="s">
        <v>231</v>
      </c>
      <c r="F53" s="46" t="s">
        <v>164</v>
      </c>
      <c r="G53" s="46" t="s">
        <v>62</v>
      </c>
      <c r="H53" s="47">
        <v>21</v>
      </c>
    </row>
    <row r="54" spans="1:8" ht="12" customHeight="1" x14ac:dyDescent="0.2">
      <c r="A54" s="46" t="s">
        <v>190</v>
      </c>
      <c r="B54" s="46" t="s">
        <v>206</v>
      </c>
      <c r="C54" s="46" t="s">
        <v>231</v>
      </c>
      <c r="F54" s="46" t="s">
        <v>164</v>
      </c>
      <c r="G54" s="46" t="s">
        <v>62</v>
      </c>
      <c r="H54" s="47">
        <v>20</v>
      </c>
    </row>
  </sheetData>
  <pageMargins left="0.62992125984251968" right="0.62992125984251968" top="0.55118110236220474" bottom="0.55118110236220474" header="0.31496062992125984" footer="0.31496062992125984"/>
  <pageSetup paperSize="9" fitToHeight="0" orientation="landscape" horizontalDpi="300" verticalDpi="300" r:id="rId1"/>
  <headerFooter>
    <oddHeader>&amp;L&amp;"Arial,Obyčejné"PD BKOM Masná - nová serverovna&amp;R&amp;"Arial,Obyčejné"JP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Soupis</vt:lpstr>
      <vt:lpstr>Specifikace</vt:lpstr>
      <vt:lpstr>RTN</vt:lpstr>
      <vt:lpstr>RSD</vt:lpstr>
      <vt:lpstr>UPS</vt:lpstr>
      <vt:lpstr>Kabelová listina</vt:lpstr>
      <vt:lpstr>'Kabelová listina'!Názvy_tisku</vt:lpstr>
      <vt:lpstr>'Kabelová listina'!Oblast_tisku</vt:lpstr>
      <vt:lpstr>RSD!Oblast_tisku</vt:lpstr>
      <vt:lpstr>RTN!Oblast_tisku</vt:lpstr>
      <vt:lpstr>Soupis!Oblast_tisku</vt:lpstr>
      <vt:lpstr>Specifikace!Oblast_tisku</vt:lpstr>
      <vt:lpstr>UPS!Oblast_tisku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2023-04-14T10:52:09Z</cp:lastPrinted>
  <dcterms:created xsi:type="dcterms:W3CDTF">2014-09-18T07:33:32Z</dcterms:created>
  <dcterms:modified xsi:type="dcterms:W3CDTF">2023-10-12T13:15:01Z</dcterms:modified>
</cp:coreProperties>
</file>